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6.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hqisolutions.sharepoint.com/sites/Communications2/Shared Documents/General/_QIN-QIO/_Nursing Home/Resources/Tracking Tools/Process Measure Tracking Tool/"/>
    </mc:Choice>
  </mc:AlternateContent>
  <xr:revisionPtr revIDLastSave="67" documentId="8_{F2691371-AAC0-49E5-A063-5EBB4B7999EC}" xr6:coauthVersionLast="47" xr6:coauthVersionMax="47" xr10:uidLastSave="{5FF3C648-7E2C-4B2A-991B-6E781AD93E07}"/>
  <bookViews>
    <workbookView xWindow="-120" yWindow="-120" windowWidth="29040" windowHeight="15720" tabRatio="853" firstSheet="2" activeTab="2" xr2:uid="{56A3AD6B-3EC3-4D1A-9603-767E18C8A83F}"/>
  </bookViews>
  <sheets>
    <sheet name="Ref" sheetId="4" state="hidden" r:id="rId1"/>
    <sheet name="HIDDEN" sheetId="16" state="hidden" r:id="rId2"/>
    <sheet name="INSTRUCTIONS" sheetId="2" r:id="rId3"/>
    <sheet name="SUMMARY Rates" sheetId="3" r:id="rId4"/>
    <sheet name="BY JOB Rates" sheetId="17" r:id="rId5"/>
    <sheet name="BY LOC Rates" sheetId="18" r:id="rId6"/>
    <sheet name="BY STAFF Rates" sheetId="21" r:id="rId7"/>
    <sheet name="BY TIME Rates" sheetId="22" r:id="rId8"/>
    <sheet name="Month_1" sheetId="1" r:id="rId9"/>
    <sheet name="Month_2" sheetId="5" r:id="rId10"/>
    <sheet name="Month_3" sheetId="6" r:id="rId11"/>
    <sheet name="Month_4" sheetId="7" r:id="rId12"/>
    <sheet name="Month_5" sheetId="8" r:id="rId13"/>
    <sheet name="Month_6" sheetId="9" r:id="rId14"/>
    <sheet name="Month_7" sheetId="10" r:id="rId15"/>
    <sheet name="Month_8" sheetId="11" r:id="rId16"/>
    <sheet name="Month_9" sheetId="12" r:id="rId17"/>
    <sheet name="Month_10" sheetId="13" r:id="rId18"/>
    <sheet name="Month_11" sheetId="14" r:id="rId19"/>
    <sheet name="Month_12" sheetId="15" r:id="rId20"/>
  </sheets>
  <definedNames>
    <definedName name="employee_list">OFFSET(HIDDEN!$K$3,0,0,248-COUNTIF(HIDDEN!$K$3:$K$250,#N/A),1)</definedName>
    <definedName name="JOB_LIST">OFFSET(HIDDEN!$C$3,0,0,38-COUNTIF(HIDDEN!$C$3:$C$40,#N/A),1)</definedName>
    <definedName name="KS_NH">Ref!$A$2:$A$325</definedName>
    <definedName name="LOC_LIST">OFFSET(HIDDEN!$G$3,0,0,248-COUNTIF(HIDDEN!$G$3:$G$250,#N/A),1)</definedName>
    <definedName name="MO_NH">Ref!$D$2:$D$517</definedName>
    <definedName name="month_list">'SUMMARY Rates'!$C$4:$N$4</definedName>
    <definedName name="_xlnm.Print_Area" localSheetId="4">'BY JOB Rates'!$A$2:$N$45</definedName>
    <definedName name="_xlnm.Print_Area" localSheetId="5">'BY LOC Rates'!$A$2:$N$45</definedName>
    <definedName name="_xlnm.Print_Area" localSheetId="6">'BY STAFF Rates'!$A$2:$N$45</definedName>
    <definedName name="_xlnm.Print_Area" localSheetId="7">'BY TIME Rates'!$A$2:$N$45</definedName>
    <definedName name="_xlnm.Print_Titles" localSheetId="4">'BY JOB Rates'!$2:$5</definedName>
    <definedName name="_xlnm.Print_Titles" localSheetId="5">'BY LOC Rates'!$2:$5</definedName>
    <definedName name="_xlnm.Print_Titles" localSheetId="6">'BY STAFF Rates'!$2:$5</definedName>
    <definedName name="_xlnm.Print_Titles" localSheetId="7">'BY TIME Rates'!$2:$5</definedName>
    <definedName name="_xlnm.Print_Titles" localSheetId="2">INSTRUCTIONS!$1:$3</definedName>
    <definedName name="_xlnm.Print_Titles" localSheetId="8">Month_1!$1:$3</definedName>
    <definedName name="_xlnm.Print_Titles" localSheetId="3">'SUMMARY Rates'!$1:$4</definedName>
    <definedName name="process_list">Ref!$R$1:$R$7</definedName>
    <definedName name="SC_NH">Ref!$G$2:$G$189</definedName>
    <definedName name="timeframe">Ref!$M$1:$M$24</definedName>
    <definedName name="VA_NH">Ref!$J$2:$J$287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21" l="1"/>
  <c r="A2" i="16" a="1"/>
  <c r="A2" i="16" s="1"/>
  <c r="B2" i="16" s="1" a="1"/>
  <c r="B2" i="16" s="1"/>
  <c r="A2" i="17"/>
  <c r="A22" i="2"/>
  <c r="K50" i="3" l="1"/>
  <c r="J50" i="3"/>
  <c r="I50" i="3"/>
  <c r="F50" i="3"/>
  <c r="E50" i="3"/>
  <c r="D50" i="3"/>
  <c r="K50" i="17"/>
  <c r="J50" i="17"/>
  <c r="I50" i="17"/>
  <c r="F50" i="17"/>
  <c r="E50" i="17"/>
  <c r="D50" i="17"/>
  <c r="K50" i="18"/>
  <c r="J50" i="18"/>
  <c r="I50" i="18"/>
  <c r="F50" i="18"/>
  <c r="E50" i="18"/>
  <c r="D50" i="18"/>
  <c r="K50" i="21"/>
  <c r="J50" i="21"/>
  <c r="I50" i="21"/>
  <c r="F50" i="21"/>
  <c r="E50" i="21"/>
  <c r="D50" i="21"/>
  <c r="K50" i="22"/>
  <c r="J50" i="22"/>
  <c r="I50" i="22"/>
  <c r="F50" i="22"/>
  <c r="E50" i="22"/>
  <c r="D50" i="22"/>
  <c r="AB4" i="1" l="1"/>
  <c r="AB5" i="1"/>
  <c r="AB6" i="1"/>
  <c r="AB7" i="1"/>
  <c r="AB8" i="1"/>
  <c r="AB9" i="1"/>
  <c r="AB10" i="1"/>
  <c r="AB11" i="1"/>
  <c r="AB12" i="1"/>
  <c r="AB13" i="1"/>
  <c r="AB14" i="1"/>
  <c r="AB15" i="1"/>
  <c r="L50" i="22"/>
  <c r="H50" i="22"/>
  <c r="G50" i="22"/>
  <c r="C50" i="22"/>
  <c r="D49" i="22" s="1"/>
  <c r="I49" i="22"/>
  <c r="I77" i="22" s="1"/>
  <c r="H49" i="22"/>
  <c r="C49" i="22"/>
  <c r="H50" i="21"/>
  <c r="C50" i="21"/>
  <c r="H49" i="21"/>
  <c r="L50" i="21" s="1"/>
  <c r="D49" i="21"/>
  <c r="C49" i="21"/>
  <c r="G50" i="21" s="1"/>
  <c r="H50" i="18"/>
  <c r="F49" i="18"/>
  <c r="E49" i="18"/>
  <c r="E77" i="18" s="1"/>
  <c r="C50" i="18"/>
  <c r="D49" i="18" s="1"/>
  <c r="D77" i="18" s="1"/>
  <c r="H49" i="18"/>
  <c r="L50" i="18" s="1"/>
  <c r="C49" i="18"/>
  <c r="G50" i="18" s="1"/>
  <c r="H50" i="3"/>
  <c r="G50" i="3"/>
  <c r="C50" i="3"/>
  <c r="I49" i="3"/>
  <c r="H49" i="3"/>
  <c r="L50" i="3" s="1"/>
  <c r="C49" i="3"/>
  <c r="H50" i="17"/>
  <c r="I49" i="17" s="1"/>
  <c r="H49" i="17"/>
  <c r="L50" i="17" s="1"/>
  <c r="C50" i="17"/>
  <c r="C49" i="17"/>
  <c r="G50" i="17" s="1"/>
  <c r="A2" i="22"/>
  <c r="A32" i="22"/>
  <c r="A32" i="21"/>
  <c r="I2" i="16" a="1"/>
  <c r="I2" i="16" s="1"/>
  <c r="B74" i="22"/>
  <c r="B73" i="22"/>
  <c r="B72" i="22"/>
  <c r="B71" i="22"/>
  <c r="B70" i="22"/>
  <c r="B69" i="22"/>
  <c r="B68" i="22"/>
  <c r="B67" i="22"/>
  <c r="B66" i="22"/>
  <c r="B65" i="22"/>
  <c r="B64" i="22"/>
  <c r="B63" i="22"/>
  <c r="B62" i="22"/>
  <c r="B61" i="22"/>
  <c r="B60" i="22"/>
  <c r="B59" i="22"/>
  <c r="B58" i="22"/>
  <c r="B57" i="22"/>
  <c r="B56" i="22"/>
  <c r="B55" i="22"/>
  <c r="C77" i="22"/>
  <c r="N32" i="22"/>
  <c r="M32" i="22"/>
  <c r="L32" i="22"/>
  <c r="K32" i="22"/>
  <c r="J32" i="22"/>
  <c r="I32" i="22"/>
  <c r="H32" i="22"/>
  <c r="G32" i="22"/>
  <c r="F32" i="22"/>
  <c r="E32" i="22"/>
  <c r="D32" i="22"/>
  <c r="C32" i="22"/>
  <c r="B32" i="22"/>
  <c r="B29" i="22"/>
  <c r="B28" i="22"/>
  <c r="B27" i="22"/>
  <c r="B26" i="22"/>
  <c r="B25" i="22"/>
  <c r="B24" i="22"/>
  <c r="B23" i="22"/>
  <c r="B22" i="22"/>
  <c r="B21" i="22"/>
  <c r="B20" i="22"/>
  <c r="B19" i="22"/>
  <c r="B18" i="22"/>
  <c r="B17" i="22"/>
  <c r="B16" i="22"/>
  <c r="B15" i="22"/>
  <c r="B14" i="22"/>
  <c r="B13" i="22"/>
  <c r="B12" i="22"/>
  <c r="B11" i="22"/>
  <c r="B10" i="22"/>
  <c r="C5" i="22"/>
  <c r="D5" i="22" s="1"/>
  <c r="E5" i="22" s="1"/>
  <c r="F5" i="22" s="1"/>
  <c r="G5" i="22" s="1"/>
  <c r="H5" i="22" s="1"/>
  <c r="I5" i="22" s="1"/>
  <c r="J5" i="22" s="1"/>
  <c r="K5" i="22" s="1"/>
  <c r="L5" i="22" s="1"/>
  <c r="M5" i="22" s="1"/>
  <c r="N5" i="22" s="1"/>
  <c r="B74" i="21"/>
  <c r="B73" i="21"/>
  <c r="B72" i="21"/>
  <c r="B71" i="21"/>
  <c r="B70" i="21"/>
  <c r="B69" i="21"/>
  <c r="B68" i="21"/>
  <c r="B67" i="21"/>
  <c r="B66" i="21"/>
  <c r="B65" i="21"/>
  <c r="B64" i="21"/>
  <c r="B63" i="21"/>
  <c r="B62" i="21"/>
  <c r="B61" i="21"/>
  <c r="B60" i="21"/>
  <c r="B59" i="21"/>
  <c r="B58" i="21"/>
  <c r="B57" i="21"/>
  <c r="B56" i="21"/>
  <c r="B55" i="21"/>
  <c r="H77" i="21"/>
  <c r="N32" i="21"/>
  <c r="M32" i="21"/>
  <c r="L32" i="21"/>
  <c r="K32" i="21"/>
  <c r="J32" i="21"/>
  <c r="I32" i="21"/>
  <c r="H32" i="21"/>
  <c r="G32" i="21"/>
  <c r="F32" i="21"/>
  <c r="E32" i="21"/>
  <c r="D32" i="21"/>
  <c r="C32" i="21"/>
  <c r="B32" i="21"/>
  <c r="B29" i="21"/>
  <c r="B28" i="21"/>
  <c r="B27" i="21"/>
  <c r="B26" i="21"/>
  <c r="B25" i="21"/>
  <c r="B24" i="21"/>
  <c r="B23" i="21"/>
  <c r="B22" i="21"/>
  <c r="B21" i="21"/>
  <c r="B20" i="21"/>
  <c r="B19" i="21"/>
  <c r="B18" i="21"/>
  <c r="B17" i="21"/>
  <c r="B16" i="21"/>
  <c r="B15" i="21"/>
  <c r="B14" i="21"/>
  <c r="B13" i="21"/>
  <c r="B12" i="21"/>
  <c r="B11" i="21"/>
  <c r="B10" i="21"/>
  <c r="C5" i="21"/>
  <c r="D5" i="21" s="1"/>
  <c r="E5" i="21" s="1"/>
  <c r="F5" i="21" s="1"/>
  <c r="G5" i="21" s="1"/>
  <c r="H5" i="21" s="1"/>
  <c r="I5" i="21" s="1"/>
  <c r="J5" i="21" s="1"/>
  <c r="K5" i="21" s="1"/>
  <c r="L5" i="21" s="1"/>
  <c r="M5" i="21" s="1"/>
  <c r="N5" i="21" s="1"/>
  <c r="C77" i="18"/>
  <c r="A32" i="18"/>
  <c r="A32" i="17"/>
  <c r="B74" i="18"/>
  <c r="B73" i="18"/>
  <c r="B72" i="18"/>
  <c r="B71" i="18"/>
  <c r="B70" i="18"/>
  <c r="B69" i="18"/>
  <c r="B68" i="18"/>
  <c r="B67" i="18"/>
  <c r="B66" i="18"/>
  <c r="B65" i="18"/>
  <c r="B64" i="18"/>
  <c r="B63" i="18"/>
  <c r="B62" i="18"/>
  <c r="B61" i="18"/>
  <c r="B60" i="18"/>
  <c r="B59" i="18"/>
  <c r="B58" i="18"/>
  <c r="B57" i="18"/>
  <c r="B56" i="18"/>
  <c r="B55" i="18"/>
  <c r="B74" i="17"/>
  <c r="B73" i="17"/>
  <c r="B72" i="17"/>
  <c r="B71" i="17"/>
  <c r="B70" i="17"/>
  <c r="B69" i="17"/>
  <c r="B68" i="17"/>
  <c r="B67" i="17"/>
  <c r="B66" i="17"/>
  <c r="B65" i="17"/>
  <c r="B64" i="17"/>
  <c r="B63" i="17"/>
  <c r="B62" i="17"/>
  <c r="B61" i="17"/>
  <c r="B60" i="17"/>
  <c r="B59" i="17"/>
  <c r="B58" i="17"/>
  <c r="B57" i="17"/>
  <c r="B56" i="17"/>
  <c r="B55" i="17"/>
  <c r="A2" i="18"/>
  <c r="C77" i="3"/>
  <c r="B56" i="3"/>
  <c r="B57" i="3"/>
  <c r="B58" i="3"/>
  <c r="B59" i="3"/>
  <c r="B60" i="3"/>
  <c r="B61" i="3"/>
  <c r="B62" i="3"/>
  <c r="B63" i="3"/>
  <c r="B64" i="3"/>
  <c r="B65" i="3"/>
  <c r="B66" i="3"/>
  <c r="B67" i="3"/>
  <c r="B68" i="3"/>
  <c r="B69" i="3"/>
  <c r="B70" i="3"/>
  <c r="B71" i="3"/>
  <c r="B72" i="3"/>
  <c r="B73" i="3"/>
  <c r="B74" i="3"/>
  <c r="B55" i="3"/>
  <c r="B9" i="3"/>
  <c r="I7" i="22"/>
  <c r="M7" i="22"/>
  <c r="M9" i="22"/>
  <c r="F7" i="22"/>
  <c r="J6" i="21"/>
  <c r="D9" i="21"/>
  <c r="H6" i="22"/>
  <c r="H9" i="22"/>
  <c r="J7" i="21"/>
  <c r="H9" i="21"/>
  <c r="J7" i="22"/>
  <c r="E9" i="21"/>
  <c r="M6" i="22"/>
  <c r="E6" i="21"/>
  <c r="J6" i="22"/>
  <c r="N6" i="21"/>
  <c r="N7" i="22"/>
  <c r="N9" i="21"/>
  <c r="E9" i="22"/>
  <c r="L7" i="21"/>
  <c r="I9" i="22"/>
  <c r="L7" i="22"/>
  <c r="J9" i="22"/>
  <c r="F6" i="21"/>
  <c r="K7" i="22"/>
  <c r="E7" i="22"/>
  <c r="E6" i="22"/>
  <c r="K6" i="22"/>
  <c r="L9" i="22"/>
  <c r="N9" i="22"/>
  <c r="L6" i="21"/>
  <c r="D9" i="22"/>
  <c r="H6" i="21"/>
  <c r="C9" i="22"/>
  <c r="M9" i="21"/>
  <c r="K6" i="21"/>
  <c r="H7" i="21"/>
  <c r="I6" i="22"/>
  <c r="J9" i="21"/>
  <c r="M6" i="21"/>
  <c r="N7" i="21"/>
  <c r="E7" i="21"/>
  <c r="G6" i="22"/>
  <c r="G9" i="22"/>
  <c r="N6" i="22"/>
  <c r="G9" i="21"/>
  <c r="C9" i="21"/>
  <c r="F9" i="21"/>
  <c r="G7" i="21"/>
  <c r="F9" i="22"/>
  <c r="F7" i="21"/>
  <c r="M7" i="21"/>
  <c r="L6" i="22"/>
  <c r="G7" i="22"/>
  <c r="K9" i="22"/>
  <c r="F6" i="22"/>
  <c r="K7" i="21"/>
  <c r="G6" i="21"/>
  <c r="K9" i="21"/>
  <c r="L9" i="21"/>
  <c r="I6" i="21"/>
  <c r="I9" i="21"/>
  <c r="H7" i="22"/>
  <c r="I7" i="21"/>
  <c r="H77" i="18" l="1"/>
  <c r="D77" i="22"/>
  <c r="J49" i="22"/>
  <c r="E49" i="21"/>
  <c r="J49" i="21"/>
  <c r="I49" i="21"/>
  <c r="I77" i="21" s="1"/>
  <c r="J49" i="18"/>
  <c r="J77" i="18" s="1"/>
  <c r="G49" i="18"/>
  <c r="G77" i="18" s="1"/>
  <c r="I49" i="18"/>
  <c r="I77" i="18" s="1"/>
  <c r="E49" i="3"/>
  <c r="J49" i="3"/>
  <c r="D49" i="3"/>
  <c r="H77" i="3"/>
  <c r="J49" i="17"/>
  <c r="E49" i="17"/>
  <c r="D49" i="17"/>
  <c r="C77" i="17"/>
  <c r="H77" i="17"/>
  <c r="L28" i="22"/>
  <c r="L26" i="22"/>
  <c r="L24" i="22"/>
  <c r="L22" i="22"/>
  <c r="L20" i="22"/>
  <c r="L18" i="22"/>
  <c r="L16" i="22"/>
  <c r="L14" i="22"/>
  <c r="L12" i="22"/>
  <c r="L10" i="22"/>
  <c r="L27" i="22"/>
  <c r="L19" i="22"/>
  <c r="L11" i="22"/>
  <c r="L17" i="22"/>
  <c r="L29" i="22"/>
  <c r="L21" i="22"/>
  <c r="L13" i="22"/>
  <c r="L23" i="22"/>
  <c r="L15" i="22"/>
  <c r="L25" i="22"/>
  <c r="E28" i="22"/>
  <c r="E26" i="22"/>
  <c r="E24" i="22"/>
  <c r="E22" i="22"/>
  <c r="E20" i="22"/>
  <c r="E18" i="22"/>
  <c r="E16" i="22"/>
  <c r="E14" i="22"/>
  <c r="E12" i="22"/>
  <c r="E10" i="22"/>
  <c r="E25" i="22"/>
  <c r="E17" i="22"/>
  <c r="E27" i="22"/>
  <c r="E19" i="22"/>
  <c r="E11" i="22"/>
  <c r="E15" i="22"/>
  <c r="E29" i="22"/>
  <c r="E21" i="22"/>
  <c r="E13" i="22"/>
  <c r="E23" i="22"/>
  <c r="G28" i="22"/>
  <c r="G26" i="22"/>
  <c r="G24" i="22"/>
  <c r="G22" i="22"/>
  <c r="G20" i="22"/>
  <c r="G18" i="22"/>
  <c r="G16" i="22"/>
  <c r="G14" i="22"/>
  <c r="G12" i="22"/>
  <c r="G10" i="22"/>
  <c r="G23" i="22"/>
  <c r="G15" i="22"/>
  <c r="G25" i="22"/>
  <c r="G21" i="22"/>
  <c r="G19" i="22"/>
  <c r="G17" i="22"/>
  <c r="G13" i="22"/>
  <c r="G11" i="22"/>
  <c r="G27" i="22"/>
  <c r="G29" i="22"/>
  <c r="M28" i="22"/>
  <c r="M26" i="22"/>
  <c r="M24" i="22"/>
  <c r="M22" i="22"/>
  <c r="M20" i="22"/>
  <c r="M18" i="22"/>
  <c r="M16" i="22"/>
  <c r="M14" i="22"/>
  <c r="M12" i="22"/>
  <c r="M10" i="22"/>
  <c r="M27" i="22"/>
  <c r="M19" i="22"/>
  <c r="M11" i="22"/>
  <c r="M29" i="22"/>
  <c r="M21" i="22"/>
  <c r="M13" i="22"/>
  <c r="M17" i="22"/>
  <c r="M25" i="22"/>
  <c r="M23" i="22"/>
  <c r="M15" i="22"/>
  <c r="F28" i="22"/>
  <c r="F26" i="22"/>
  <c r="F24" i="22"/>
  <c r="F22" i="22"/>
  <c r="F20" i="22"/>
  <c r="F18" i="22"/>
  <c r="F16" i="22"/>
  <c r="F14" i="22"/>
  <c r="F12" i="22"/>
  <c r="F10" i="22"/>
  <c r="F29" i="22"/>
  <c r="F27" i="22"/>
  <c r="F25" i="22"/>
  <c r="F23" i="22"/>
  <c r="F21" i="22"/>
  <c r="F19" i="22"/>
  <c r="F17" i="22"/>
  <c r="F15" i="22"/>
  <c r="F13" i="22"/>
  <c r="F11" i="22"/>
  <c r="N28" i="22"/>
  <c r="N26" i="22"/>
  <c r="N24" i="22"/>
  <c r="N22" i="22"/>
  <c r="N20" i="22"/>
  <c r="N18" i="22"/>
  <c r="N16" i="22"/>
  <c r="N14" i="22"/>
  <c r="N12" i="22"/>
  <c r="N10" i="22"/>
  <c r="N29" i="22"/>
  <c r="N27" i="22"/>
  <c r="N25" i="22"/>
  <c r="N23" i="22"/>
  <c r="N21" i="22"/>
  <c r="N19" i="22"/>
  <c r="N17" i="22"/>
  <c r="N15" i="22"/>
  <c r="N13" i="22"/>
  <c r="N11" i="22"/>
  <c r="H29" i="22"/>
  <c r="H27" i="22"/>
  <c r="H25" i="22"/>
  <c r="H23" i="22"/>
  <c r="H21" i="22"/>
  <c r="H19" i="22"/>
  <c r="H17" i="22"/>
  <c r="H15" i="22"/>
  <c r="H13" i="22"/>
  <c r="H11" i="22"/>
  <c r="H22" i="22"/>
  <c r="H14" i="22"/>
  <c r="H28" i="22"/>
  <c r="H24" i="22"/>
  <c r="H16" i="22"/>
  <c r="H12" i="22"/>
  <c r="H20" i="22"/>
  <c r="H26" i="22"/>
  <c r="H18" i="22"/>
  <c r="H10" i="22"/>
  <c r="I29" i="22"/>
  <c r="I27" i="22"/>
  <c r="I25" i="22"/>
  <c r="I23" i="22"/>
  <c r="I21" i="22"/>
  <c r="I19" i="22"/>
  <c r="I17" i="22"/>
  <c r="I15" i="22"/>
  <c r="I13" i="22"/>
  <c r="I11" i="22"/>
  <c r="I22" i="22"/>
  <c r="I14" i="22"/>
  <c r="I24" i="22"/>
  <c r="I16" i="22"/>
  <c r="I28" i="22"/>
  <c r="I12" i="22"/>
  <c r="I26" i="22"/>
  <c r="I18" i="22"/>
  <c r="I10" i="22"/>
  <c r="I20" i="22"/>
  <c r="J29" i="22"/>
  <c r="J27" i="22"/>
  <c r="J25" i="22"/>
  <c r="J23" i="22"/>
  <c r="J21" i="22"/>
  <c r="J19" i="22"/>
  <c r="J17" i="22"/>
  <c r="J15" i="22"/>
  <c r="J13" i="22"/>
  <c r="J11" i="22"/>
  <c r="J28" i="22"/>
  <c r="J26" i="22"/>
  <c r="J24" i="22"/>
  <c r="J22" i="22"/>
  <c r="J20" i="22"/>
  <c r="J18" i="22"/>
  <c r="J16" i="22"/>
  <c r="J14" i="22"/>
  <c r="J12" i="22"/>
  <c r="J10" i="22"/>
  <c r="K29" i="22"/>
  <c r="K27" i="22"/>
  <c r="K25" i="22"/>
  <c r="K23" i="22"/>
  <c r="K21" i="22"/>
  <c r="K19" i="22"/>
  <c r="K17" i="22"/>
  <c r="K15" i="22"/>
  <c r="K13" i="22"/>
  <c r="K11" i="22"/>
  <c r="K12" i="22"/>
  <c r="K10" i="22"/>
  <c r="K22" i="22"/>
  <c r="K14" i="22"/>
  <c r="K20" i="22"/>
  <c r="K16" i="22"/>
  <c r="K28" i="22"/>
  <c r="K26" i="22"/>
  <c r="K24" i="22"/>
  <c r="K18" i="22"/>
  <c r="E28" i="21"/>
  <c r="E26" i="21"/>
  <c r="E24" i="21"/>
  <c r="E22" i="21"/>
  <c r="E20" i="21"/>
  <c r="E18" i="21"/>
  <c r="E16" i="21"/>
  <c r="E14" i="21"/>
  <c r="E12" i="21"/>
  <c r="E10" i="21"/>
  <c r="E15" i="21"/>
  <c r="E29" i="21"/>
  <c r="E13" i="21"/>
  <c r="E23" i="21"/>
  <c r="E11" i="21"/>
  <c r="E25" i="21"/>
  <c r="E17" i="21"/>
  <c r="E27" i="21"/>
  <c r="E21" i="21"/>
  <c r="E19" i="21"/>
  <c r="J29" i="21"/>
  <c r="J27" i="21"/>
  <c r="J25" i="21"/>
  <c r="J23" i="21"/>
  <c r="J21" i="21"/>
  <c r="J28" i="21"/>
  <c r="J26" i="21"/>
  <c r="J24" i="21"/>
  <c r="J22" i="21"/>
  <c r="J20" i="21"/>
  <c r="J18" i="21"/>
  <c r="J16" i="21"/>
  <c r="J14" i="21"/>
  <c r="J12" i="21"/>
  <c r="J10" i="21"/>
  <c r="J13" i="21"/>
  <c r="J11" i="21"/>
  <c r="J15" i="21"/>
  <c r="J17" i="21"/>
  <c r="J19" i="21"/>
  <c r="K29" i="21"/>
  <c r="K27" i="21"/>
  <c r="K25" i="21"/>
  <c r="K23" i="21"/>
  <c r="K21" i="21"/>
  <c r="K28" i="21"/>
  <c r="K18" i="21"/>
  <c r="K20" i="21"/>
  <c r="K14" i="21"/>
  <c r="K26" i="21"/>
  <c r="K24" i="21"/>
  <c r="K22" i="21"/>
  <c r="K16" i="21"/>
  <c r="K12" i="21"/>
  <c r="K10" i="21"/>
  <c r="K11" i="21"/>
  <c r="K15" i="21"/>
  <c r="K19" i="21"/>
  <c r="K17" i="21"/>
  <c r="K13" i="21"/>
  <c r="M28" i="21"/>
  <c r="M26" i="21"/>
  <c r="M24" i="21"/>
  <c r="M22" i="21"/>
  <c r="M20" i="21"/>
  <c r="M18" i="21"/>
  <c r="M16" i="21"/>
  <c r="M14" i="21"/>
  <c r="M12" i="21"/>
  <c r="M10" i="21"/>
  <c r="M29" i="21"/>
  <c r="M23" i="21"/>
  <c r="M11" i="21"/>
  <c r="M25" i="21"/>
  <c r="M13" i="21"/>
  <c r="M27" i="21"/>
  <c r="M19" i="21"/>
  <c r="M21" i="21"/>
  <c r="M17" i="21"/>
  <c r="M15" i="21"/>
  <c r="F28" i="21"/>
  <c r="F26" i="21"/>
  <c r="F24" i="21"/>
  <c r="F22" i="21"/>
  <c r="F29" i="21"/>
  <c r="F27" i="21"/>
  <c r="F25" i="21"/>
  <c r="F23" i="21"/>
  <c r="F21" i="21"/>
  <c r="F19" i="21"/>
  <c r="F17" i="21"/>
  <c r="F15" i="21"/>
  <c r="F13" i="21"/>
  <c r="F11" i="21"/>
  <c r="F20" i="21"/>
  <c r="F12" i="21"/>
  <c r="F18" i="21"/>
  <c r="F16" i="21"/>
  <c r="F10" i="21"/>
  <c r="F14" i="21"/>
  <c r="N28" i="21"/>
  <c r="N26" i="21"/>
  <c r="N24" i="21"/>
  <c r="N22" i="21"/>
  <c r="N29" i="21"/>
  <c r="N27" i="21"/>
  <c r="N25" i="21"/>
  <c r="N23" i="21"/>
  <c r="N21" i="21"/>
  <c r="N19" i="21"/>
  <c r="N17" i="21"/>
  <c r="N15" i="21"/>
  <c r="N13" i="21"/>
  <c r="N11" i="21"/>
  <c r="N18" i="21"/>
  <c r="N16" i="21"/>
  <c r="N14" i="21"/>
  <c r="N12" i="21"/>
  <c r="N10" i="21"/>
  <c r="N20" i="21"/>
  <c r="G28" i="21"/>
  <c r="G26" i="21"/>
  <c r="G24" i="21"/>
  <c r="G22" i="21"/>
  <c r="G23" i="21"/>
  <c r="G21" i="21"/>
  <c r="G29" i="21"/>
  <c r="G17" i="21"/>
  <c r="G13" i="21"/>
  <c r="G11" i="21"/>
  <c r="G27" i="21"/>
  <c r="G25" i="21"/>
  <c r="G19" i="21"/>
  <c r="G15" i="21"/>
  <c r="G20" i="21"/>
  <c r="G18" i="21"/>
  <c r="G10" i="21"/>
  <c r="G16" i="21"/>
  <c r="G14" i="21"/>
  <c r="G12" i="21"/>
  <c r="H28" i="21"/>
  <c r="H26" i="21"/>
  <c r="H24" i="21"/>
  <c r="H22" i="21"/>
  <c r="H20" i="21"/>
  <c r="H18" i="21"/>
  <c r="H16" i="21"/>
  <c r="H14" i="21"/>
  <c r="H12" i="21"/>
  <c r="H10" i="21"/>
  <c r="H29" i="21"/>
  <c r="H27" i="21"/>
  <c r="H25" i="21"/>
  <c r="H23" i="21"/>
  <c r="H21" i="21"/>
  <c r="H19" i="21"/>
  <c r="H17" i="21"/>
  <c r="H15" i="21"/>
  <c r="H13" i="21"/>
  <c r="H11" i="21"/>
  <c r="I29" i="21"/>
  <c r="I27" i="21"/>
  <c r="I25" i="21"/>
  <c r="I23" i="21"/>
  <c r="I21" i="21"/>
  <c r="I19" i="21"/>
  <c r="I17" i="21"/>
  <c r="I15" i="21"/>
  <c r="I13" i="21"/>
  <c r="I11" i="21"/>
  <c r="I24" i="21"/>
  <c r="I20" i="21"/>
  <c r="I18" i="21"/>
  <c r="I28" i="21"/>
  <c r="I16" i="21"/>
  <c r="I22" i="21"/>
  <c r="I14" i="21"/>
  <c r="I12" i="21"/>
  <c r="I26" i="21"/>
  <c r="I10" i="21"/>
  <c r="L29" i="21"/>
  <c r="L27" i="21"/>
  <c r="L25" i="21"/>
  <c r="L23" i="21"/>
  <c r="L21" i="21"/>
  <c r="L19" i="21"/>
  <c r="L17" i="21"/>
  <c r="L15" i="21"/>
  <c r="L13" i="21"/>
  <c r="L11" i="21"/>
  <c r="L28" i="21"/>
  <c r="L26" i="21"/>
  <c r="L24" i="21"/>
  <c r="L22" i="21"/>
  <c r="L20" i="21"/>
  <c r="L18" i="21"/>
  <c r="L16" i="21"/>
  <c r="L14" i="21"/>
  <c r="L12" i="21"/>
  <c r="L10" i="21"/>
  <c r="J2" i="16" a="1"/>
  <c r="J2" i="16" s="1"/>
  <c r="I3" i="16" a="1"/>
  <c r="I3" i="16" s="1"/>
  <c r="H8" i="22"/>
  <c r="F8" i="22"/>
  <c r="J8" i="22"/>
  <c r="N8" i="22"/>
  <c r="I8" i="22"/>
  <c r="K8" i="22"/>
  <c r="L8" i="22"/>
  <c r="E8" i="22"/>
  <c r="M8" i="22"/>
  <c r="G8" i="22"/>
  <c r="H77" i="22"/>
  <c r="H8" i="21"/>
  <c r="J8" i="21"/>
  <c r="G8" i="21"/>
  <c r="I8" i="21"/>
  <c r="K8" i="21"/>
  <c r="L8" i="21"/>
  <c r="M8" i="21"/>
  <c r="E8" i="21"/>
  <c r="F8" i="21"/>
  <c r="N8" i="21"/>
  <c r="C77" i="21"/>
  <c r="D77" i="21"/>
  <c r="J77" i="21"/>
  <c r="J77" i="3"/>
  <c r="I77" i="3"/>
  <c r="D77" i="3"/>
  <c r="E77" i="3"/>
  <c r="F7" i="18"/>
  <c r="J9" i="18"/>
  <c r="E7" i="18"/>
  <c r="E9" i="18"/>
  <c r="G8" i="3"/>
  <c r="L5" i="3"/>
  <c r="K9" i="17"/>
  <c r="H6" i="18"/>
  <c r="I7" i="18"/>
  <c r="F6" i="17"/>
  <c r="E6" i="3"/>
  <c r="K6" i="18"/>
  <c r="N6" i="17"/>
  <c r="E7" i="17"/>
  <c r="J9" i="17"/>
  <c r="L7" i="18"/>
  <c r="G9" i="17"/>
  <c r="M7" i="17"/>
  <c r="J6" i="17"/>
  <c r="L9" i="17"/>
  <c r="M6" i="3"/>
  <c r="N9" i="17"/>
  <c r="M8" i="3"/>
  <c r="L6" i="18"/>
  <c r="J5" i="3"/>
  <c r="J8" i="3"/>
  <c r="M9" i="17"/>
  <c r="H7" i="17"/>
  <c r="F7" i="17"/>
  <c r="L8" i="3"/>
  <c r="H6" i="17"/>
  <c r="E9" i="17"/>
  <c r="K5" i="3"/>
  <c r="N6" i="18"/>
  <c r="J7" i="17"/>
  <c r="N8" i="3"/>
  <c r="H5" i="3"/>
  <c r="F8" i="3"/>
  <c r="H7" i="18"/>
  <c r="N6" i="3"/>
  <c r="F9" i="18"/>
  <c r="M6" i="18"/>
  <c r="J7" i="18"/>
  <c r="E6" i="17"/>
  <c r="N5" i="3"/>
  <c r="H9" i="18"/>
  <c r="M9" i="18"/>
  <c r="L7" i="17"/>
  <c r="I7" i="17"/>
  <c r="M5" i="3"/>
  <c r="F5" i="3"/>
  <c r="K7" i="18"/>
  <c r="J6" i="3"/>
  <c r="M6" i="17"/>
  <c r="M7" i="18"/>
  <c r="J6" i="18"/>
  <c r="F9" i="17"/>
  <c r="I6" i="3"/>
  <c r="K8" i="3"/>
  <c r="G6" i="17"/>
  <c r="I9" i="17"/>
  <c r="N9" i="18"/>
  <c r="K6" i="17"/>
  <c r="I6" i="17"/>
  <c r="E5" i="3"/>
  <c r="H9" i="17"/>
  <c r="N7" i="17"/>
  <c r="E8" i="3"/>
  <c r="L6" i="3"/>
  <c r="K7" i="17"/>
  <c r="K9" i="18"/>
  <c r="E6" i="18"/>
  <c r="H8" i="3"/>
  <c r="G7" i="17"/>
  <c r="G6" i="18"/>
  <c r="I8" i="3"/>
  <c r="K6" i="3"/>
  <c r="I5" i="3"/>
  <c r="H6" i="3"/>
  <c r="I6" i="18"/>
  <c r="N7" i="18"/>
  <c r="F6" i="18"/>
  <c r="G7" i="18"/>
  <c r="L9" i="18"/>
  <c r="G9" i="18"/>
  <c r="G6" i="3"/>
  <c r="I9" i="18"/>
  <c r="F6" i="3"/>
  <c r="G5" i="3"/>
  <c r="L6" i="17"/>
  <c r="N11" i="3" l="1"/>
  <c r="J3" i="16" a="1"/>
  <c r="J3" i="16" s="1"/>
  <c r="J77" i="22"/>
  <c r="F77" i="18"/>
  <c r="E49" i="22"/>
  <c r="E77" i="22" s="1"/>
  <c r="L49" i="22"/>
  <c r="L77" i="22" s="1"/>
  <c r="K49" i="22"/>
  <c r="L49" i="21"/>
  <c r="K49" i="21"/>
  <c r="K77" i="21" s="1"/>
  <c r="F49" i="21"/>
  <c r="G49" i="21"/>
  <c r="L49" i="18"/>
  <c r="L77" i="18" s="1"/>
  <c r="K49" i="18"/>
  <c r="L49" i="3"/>
  <c r="K49" i="3"/>
  <c r="K77" i="3" s="1"/>
  <c r="F49" i="3"/>
  <c r="F77" i="3" s="1"/>
  <c r="G49" i="3"/>
  <c r="J77" i="17"/>
  <c r="K49" i="17"/>
  <c r="L49" i="17"/>
  <c r="F49" i="17"/>
  <c r="G49" i="17"/>
  <c r="G77" i="17" s="1"/>
  <c r="I77" i="17"/>
  <c r="E77" i="17"/>
  <c r="D77" i="17"/>
  <c r="I4" i="16" a="1"/>
  <c r="I4" i="16" s="1"/>
  <c r="H28" i="3"/>
  <c r="I28" i="3"/>
  <c r="J28" i="3"/>
  <c r="K28" i="3"/>
  <c r="G28" i="3"/>
  <c r="L28" i="3"/>
  <c r="E28" i="3"/>
  <c r="M28" i="3"/>
  <c r="F28" i="3"/>
  <c r="N28" i="3"/>
  <c r="H29" i="17"/>
  <c r="K29" i="17"/>
  <c r="G29" i="17"/>
  <c r="I29" i="17"/>
  <c r="L29" i="17"/>
  <c r="E29" i="17"/>
  <c r="M29" i="17"/>
  <c r="J29" i="17"/>
  <c r="F29" i="17"/>
  <c r="N29" i="17"/>
  <c r="F77" i="17" l="1"/>
  <c r="F49" i="22"/>
  <c r="G49" i="22"/>
  <c r="K77" i="22"/>
  <c r="K77" i="18"/>
  <c r="K77" i="17"/>
  <c r="I5" i="16" a="1"/>
  <c r="I5" i="16" s="1"/>
  <c r="E77" i="21"/>
  <c r="F77" i="21"/>
  <c r="L77" i="21"/>
  <c r="L77" i="17"/>
  <c r="L77" i="3"/>
  <c r="G77" i="3"/>
  <c r="F77" i="22" l="1"/>
  <c r="I6" i="16" a="1"/>
  <c r="I6" i="16" s="1"/>
  <c r="G77" i="22"/>
  <c r="I7" i="16" l="1" a="1"/>
  <c r="I7" i="16" s="1"/>
  <c r="I8" i="16" s="1" a="1"/>
  <c r="I8" i="16" s="1"/>
  <c r="G77" i="21"/>
  <c r="I9" i="16" l="1" a="1"/>
  <c r="I9" i="16" s="1"/>
  <c r="I10" i="16" l="1" a="1"/>
  <c r="I10" i="16" s="1"/>
  <c r="I11" i="16" s="1" a="1"/>
  <c r="I11" i="16" s="1"/>
  <c r="I12" i="16" s="1" a="1"/>
  <c r="I12" i="16" s="1"/>
  <c r="I13" i="16" s="1" a="1"/>
  <c r="I13" i="16" s="1"/>
  <c r="I14" i="16" l="1" a="1"/>
  <c r="I14" i="16" s="1"/>
  <c r="I15" i="16" s="1" a="1"/>
  <c r="I15" i="16" s="1"/>
  <c r="I16" i="16" s="1" a="1"/>
  <c r="I16" i="16" s="1"/>
  <c r="I17" i="16" s="1" a="1"/>
  <c r="I17" i="16" s="1"/>
  <c r="I18" i="16" s="1" a="1"/>
  <c r="I18" i="16" s="1"/>
  <c r="I19" i="16" s="1" a="1"/>
  <c r="I19" i="16" s="1"/>
  <c r="I20" i="16" s="1" a="1"/>
  <c r="I20" i="16" s="1"/>
  <c r="I21" i="16" s="1" a="1"/>
  <c r="I21" i="16" s="1"/>
  <c r="I22" i="16" s="1" a="1"/>
  <c r="I22" i="16" s="1"/>
  <c r="I23" i="16" s="1" a="1"/>
  <c r="I23" i="16" s="1"/>
  <c r="I24" i="16" s="1" a="1"/>
  <c r="I24" i="16" s="1"/>
  <c r="I25" i="16" s="1" a="1"/>
  <c r="I25" i="16" s="1"/>
  <c r="I26" i="16" s="1" a="1"/>
  <c r="I26" i="16" s="1"/>
  <c r="I27" i="16" s="1" a="1"/>
  <c r="I27" i="16" s="1"/>
  <c r="I28" i="16" s="1" a="1"/>
  <c r="I28" i="16" s="1"/>
  <c r="I29" i="16" s="1" a="1"/>
  <c r="I29" i="16" s="1"/>
  <c r="I30" i="16" s="1" a="1"/>
  <c r="I30" i="16" s="1"/>
  <c r="I31" i="16" s="1" a="1"/>
  <c r="I31" i="16" s="1"/>
  <c r="I32" i="16" s="1" a="1"/>
  <c r="I32" i="16" s="1"/>
  <c r="I33" i="16" s="1" a="1"/>
  <c r="I33" i="16" s="1"/>
  <c r="I34" i="16" s="1" a="1"/>
  <c r="I34" i="16" s="1"/>
  <c r="I35" i="16" s="1" a="1"/>
  <c r="I35" i="16" s="1"/>
  <c r="I36" i="16" s="1" a="1"/>
  <c r="I36" i="16" s="1"/>
  <c r="I37" i="16" s="1" a="1"/>
  <c r="I37" i="16" s="1"/>
  <c r="I38" i="16" s="1" a="1"/>
  <c r="I38" i="16" s="1"/>
  <c r="I39" i="16" s="1" a="1"/>
  <c r="I39" i="16" s="1"/>
  <c r="I40" i="16" s="1" a="1"/>
  <c r="I40" i="16" s="1"/>
  <c r="I41" i="16" s="1" a="1"/>
  <c r="I41" i="16" s="1"/>
  <c r="I42" i="16" s="1" a="1"/>
  <c r="I42" i="16" s="1"/>
  <c r="I43" i="16" s="1" a="1"/>
  <c r="I43" i="16" s="1"/>
  <c r="I44" i="16" s="1" a="1"/>
  <c r="I44" i="16" s="1"/>
  <c r="I45" i="16" s="1" a="1"/>
  <c r="I45" i="16" s="1"/>
  <c r="I46" i="16" s="1" a="1"/>
  <c r="I46" i="16" s="1"/>
  <c r="I47" i="16" s="1" a="1"/>
  <c r="I47" i="16" s="1"/>
  <c r="I48" i="16" s="1" a="1"/>
  <c r="I48" i="16" s="1"/>
  <c r="I49" i="16" s="1" a="1"/>
  <c r="I49" i="16" s="1"/>
  <c r="I50" i="16" s="1" a="1"/>
  <c r="I50" i="16" s="1"/>
  <c r="I51" i="16" s="1" a="1"/>
  <c r="I51" i="16" s="1"/>
  <c r="I52" i="16" s="1" a="1"/>
  <c r="I52" i="16" s="1"/>
  <c r="I53" i="16" s="1" a="1"/>
  <c r="I53" i="16" s="1"/>
  <c r="I54" i="16" s="1" a="1"/>
  <c r="I54" i="16" s="1"/>
  <c r="I55" i="16" s="1" a="1"/>
  <c r="I55" i="16" s="1"/>
  <c r="I56" i="16" s="1" a="1"/>
  <c r="I56" i="16" s="1"/>
  <c r="I57" i="16" s="1" a="1"/>
  <c r="I57" i="16" s="1"/>
  <c r="I58" i="16" s="1" a="1"/>
  <c r="I58" i="16" s="1"/>
  <c r="I59" i="16" s="1" a="1"/>
  <c r="I59" i="16" s="1"/>
  <c r="I60" i="16" s="1" a="1"/>
  <c r="I60" i="16" s="1"/>
  <c r="I61" i="16" s="1" a="1"/>
  <c r="I61" i="16" s="1"/>
  <c r="I62" i="16" s="1" a="1"/>
  <c r="I62" i="16" s="1"/>
  <c r="I63" i="16" s="1" a="1"/>
  <c r="I63" i="16" s="1"/>
  <c r="I64" i="16" s="1" a="1"/>
  <c r="I64" i="16" s="1"/>
  <c r="I65" i="16" s="1" a="1"/>
  <c r="I65" i="16" s="1"/>
  <c r="I66" i="16" s="1" a="1"/>
  <c r="I66" i="16" s="1"/>
  <c r="I67" i="16" s="1" a="1"/>
  <c r="I67" i="16" s="1"/>
  <c r="I68" i="16" s="1" a="1"/>
  <c r="I68" i="16" s="1"/>
  <c r="I69" i="16" s="1" a="1"/>
  <c r="I69" i="16" s="1"/>
  <c r="I70" i="16" s="1" a="1"/>
  <c r="I70" i="16" s="1"/>
  <c r="I71" i="16" s="1" a="1"/>
  <c r="I71" i="16" s="1"/>
  <c r="I72" i="16" s="1" a="1"/>
  <c r="I72" i="16" s="1"/>
  <c r="I73" i="16" s="1" a="1"/>
  <c r="I73" i="16" s="1"/>
  <c r="I74" i="16" s="1" a="1"/>
  <c r="I74" i="16" s="1"/>
  <c r="I75" i="16" s="1" a="1"/>
  <c r="I75" i="16" s="1"/>
  <c r="I76" i="16" s="1" a="1"/>
  <c r="I76" i="16" s="1"/>
  <c r="I77" i="16" s="1" a="1"/>
  <c r="I77" i="16" s="1"/>
  <c r="I78" i="16" s="1" a="1"/>
  <c r="I78" i="16" s="1"/>
  <c r="I79" i="16" s="1" a="1"/>
  <c r="I79" i="16" s="1"/>
  <c r="I80" i="16" s="1" a="1"/>
  <c r="I80" i="16" s="1"/>
  <c r="I81" i="16" s="1" a="1"/>
  <c r="I81" i="16" s="1"/>
  <c r="I82" i="16" s="1" a="1"/>
  <c r="I82" i="16" s="1"/>
  <c r="I83" i="16" s="1" a="1"/>
  <c r="I83" i="16" s="1"/>
  <c r="I84" i="16" s="1" a="1"/>
  <c r="I84" i="16" s="1"/>
  <c r="I85" i="16" s="1" a="1"/>
  <c r="I85" i="16" s="1"/>
  <c r="I86" i="16" s="1" a="1"/>
  <c r="I86" i="16" s="1"/>
  <c r="I87" i="16" s="1" a="1"/>
  <c r="I87" i="16" s="1"/>
  <c r="I88" i="16" s="1" a="1"/>
  <c r="I88" i="16" s="1"/>
  <c r="I89" i="16" s="1" a="1"/>
  <c r="I89" i="16" s="1"/>
  <c r="I90" i="16" s="1" a="1"/>
  <c r="I90" i="16" s="1"/>
  <c r="I91" i="16" s="1" a="1"/>
  <c r="I91" i="16" s="1"/>
  <c r="I92" i="16" s="1" a="1"/>
  <c r="I92" i="16" s="1"/>
  <c r="I93" i="16" s="1" a="1"/>
  <c r="I93" i="16" s="1"/>
  <c r="I94" i="16" s="1" a="1"/>
  <c r="I94" i="16" s="1"/>
  <c r="I95" i="16" s="1" a="1"/>
  <c r="I95" i="16" s="1"/>
  <c r="I96" i="16" s="1" a="1"/>
  <c r="I96" i="16" s="1"/>
  <c r="I97" i="16" s="1" a="1"/>
  <c r="I97" i="16" s="1"/>
  <c r="I98" i="16" s="1" a="1"/>
  <c r="I98" i="16" s="1"/>
  <c r="I99" i="16" s="1" a="1"/>
  <c r="I99" i="16" s="1"/>
  <c r="I100" i="16" s="1" a="1"/>
  <c r="I100" i="16" s="1"/>
  <c r="I101" i="16" s="1" a="1"/>
  <c r="I101" i="16" s="1"/>
  <c r="I102" i="16" s="1" a="1"/>
  <c r="I102" i="16" s="1"/>
  <c r="I103" i="16" s="1" a="1"/>
  <c r="I103" i="16" s="1"/>
  <c r="I104" i="16" s="1" a="1"/>
  <c r="I104" i="16" s="1"/>
  <c r="I105" i="16" s="1" a="1"/>
  <c r="I105" i="16" s="1"/>
  <c r="I106" i="16" s="1" a="1"/>
  <c r="I106" i="16" s="1"/>
  <c r="I107" i="16" s="1" a="1"/>
  <c r="I107" i="16" s="1"/>
  <c r="I108" i="16" s="1" a="1"/>
  <c r="I108" i="16" s="1"/>
  <c r="I109" i="16" s="1" a="1"/>
  <c r="I109" i="16" s="1"/>
  <c r="I110" i="16" s="1" a="1"/>
  <c r="I110" i="16" s="1"/>
  <c r="I111" i="16" s="1" a="1"/>
  <c r="I111" i="16" s="1"/>
  <c r="I112" i="16" s="1" a="1"/>
  <c r="I112" i="16" s="1"/>
  <c r="I113" i="16" s="1" a="1"/>
  <c r="I113" i="16" s="1"/>
  <c r="I114" i="16" s="1" a="1"/>
  <c r="I114" i="16" s="1"/>
  <c r="I115" i="16" s="1" a="1"/>
  <c r="I115" i="16" s="1"/>
  <c r="I116" i="16" s="1" a="1"/>
  <c r="I116" i="16" s="1"/>
  <c r="I117" i="16" s="1" a="1"/>
  <c r="I117" i="16" s="1"/>
  <c r="I118" i="16" s="1" a="1"/>
  <c r="I118" i="16" s="1"/>
  <c r="I119" i="16" s="1" a="1"/>
  <c r="I119" i="16" s="1"/>
  <c r="I120" i="16" s="1" a="1"/>
  <c r="I120" i="16" s="1"/>
  <c r="I121" i="16" s="1" a="1"/>
  <c r="I121" i="16" s="1"/>
  <c r="I122" i="16" s="1" a="1"/>
  <c r="I122" i="16" s="1"/>
  <c r="I123" i="16" s="1" a="1"/>
  <c r="I123" i="16" s="1"/>
  <c r="I124" i="16" s="1" a="1"/>
  <c r="I124" i="16" s="1"/>
  <c r="I125" i="16" s="1" a="1"/>
  <c r="I125" i="16" s="1"/>
  <c r="I126" i="16" s="1" a="1"/>
  <c r="I126" i="16" s="1"/>
  <c r="I127" i="16" s="1" a="1"/>
  <c r="I127" i="16" s="1"/>
  <c r="I128" i="16" s="1" a="1"/>
  <c r="I128" i="16" s="1"/>
  <c r="I129" i="16" s="1" a="1"/>
  <c r="I129" i="16" s="1"/>
  <c r="I130" i="16" s="1" a="1"/>
  <c r="I130" i="16" s="1"/>
  <c r="I131" i="16" s="1" a="1"/>
  <c r="I131" i="16" s="1"/>
  <c r="I132" i="16" s="1" a="1"/>
  <c r="I132" i="16" s="1"/>
  <c r="I133" i="16" s="1" a="1"/>
  <c r="I133" i="16" s="1"/>
  <c r="I134" i="16" s="1" a="1"/>
  <c r="I134" i="16" s="1"/>
  <c r="I135" i="16" s="1" a="1"/>
  <c r="I135" i="16" s="1"/>
  <c r="I136" i="16" s="1" a="1"/>
  <c r="I136" i="16" s="1"/>
  <c r="I137" i="16" s="1" a="1"/>
  <c r="I137" i="16" s="1"/>
  <c r="I138" i="16" s="1" a="1"/>
  <c r="I138" i="16" s="1"/>
  <c r="I139" i="16" s="1" a="1"/>
  <c r="I139" i="16" s="1"/>
  <c r="I140" i="16" s="1" a="1"/>
  <c r="I140" i="16" s="1"/>
  <c r="I141" i="16" s="1" a="1"/>
  <c r="I141" i="16" s="1"/>
  <c r="I142" i="16" s="1" a="1"/>
  <c r="I142" i="16" s="1"/>
  <c r="I143" i="16" s="1" a="1"/>
  <c r="I143" i="16" s="1"/>
  <c r="I144" i="16" s="1" a="1"/>
  <c r="I144" i="16" s="1"/>
  <c r="I145" i="16" s="1" a="1"/>
  <c r="I145" i="16" s="1"/>
  <c r="I146" i="16" s="1" a="1"/>
  <c r="I146" i="16" s="1"/>
  <c r="I147" i="16" s="1" a="1"/>
  <c r="I147" i="16" s="1"/>
  <c r="I148" i="16" s="1" a="1"/>
  <c r="I148" i="16" s="1"/>
  <c r="I149" i="16" s="1" a="1"/>
  <c r="I149" i="16" s="1"/>
  <c r="I150" i="16" s="1" a="1"/>
  <c r="I150" i="16" s="1"/>
  <c r="I151" i="16" s="1" a="1"/>
  <c r="I151" i="16" s="1"/>
  <c r="I152" i="16" l="1" a="1"/>
  <c r="I152" i="16" s="1"/>
  <c r="I153" i="16" l="1" a="1"/>
  <c r="I153" i="16" s="1"/>
  <c r="I154" i="16" s="1" a="1"/>
  <c r="I154" i="16" s="1"/>
  <c r="I155" i="16" l="1" a="1"/>
  <c r="I155" i="16" s="1"/>
  <c r="I156" i="16" l="1" a="1"/>
  <c r="I156" i="16" s="1"/>
  <c r="I157" i="16" s="1" a="1"/>
  <c r="I157" i="16" s="1"/>
  <c r="I158" i="16" l="1" a="1"/>
  <c r="I158" i="16" s="1"/>
  <c r="I159" i="16" s="1" a="1"/>
  <c r="I159" i="16" s="1"/>
  <c r="I160" i="16" s="1" a="1"/>
  <c r="I160" i="16" s="1"/>
  <c r="I161" i="16" s="1" a="1"/>
  <c r="I161" i="16" s="1"/>
  <c r="I162" i="16" s="1" a="1"/>
  <c r="I162" i="16" s="1"/>
  <c r="I163" i="16" s="1" a="1"/>
  <c r="I163" i="16" s="1"/>
  <c r="I164" i="16" s="1" a="1"/>
  <c r="I164" i="16" s="1"/>
  <c r="I165" i="16" s="1" a="1"/>
  <c r="I165" i="16" s="1"/>
  <c r="I166" i="16" s="1" a="1"/>
  <c r="I166" i="16" s="1"/>
  <c r="I167" i="16" s="1" a="1"/>
  <c r="I167" i="16" s="1"/>
  <c r="I168" i="16" s="1" a="1"/>
  <c r="I168" i="16" s="1"/>
  <c r="I169" i="16" s="1" a="1"/>
  <c r="I169" i="16" s="1"/>
  <c r="I170" i="16" s="1" a="1"/>
  <c r="I170" i="16" s="1"/>
  <c r="I171" i="16" s="1" a="1"/>
  <c r="I171" i="16" s="1"/>
  <c r="I172" i="16" s="1" a="1"/>
  <c r="I172" i="16" s="1"/>
  <c r="I173" i="16" s="1" a="1"/>
  <c r="I173" i="16" s="1"/>
  <c r="I174" i="16" s="1" a="1"/>
  <c r="I174" i="16" s="1"/>
  <c r="I175" i="16" s="1" a="1"/>
  <c r="I175" i="16" s="1"/>
  <c r="I176" i="16" l="1" a="1"/>
  <c r="I176" i="16" s="1"/>
  <c r="I177" i="16" s="1" a="1"/>
  <c r="I177" i="16" s="1"/>
  <c r="I178" i="16" s="1" a="1"/>
  <c r="I178" i="16" s="1"/>
  <c r="I179" i="16" s="1" a="1"/>
  <c r="I179" i="16" s="1"/>
  <c r="I180" i="16" s="1" a="1"/>
  <c r="I180" i="16" s="1"/>
  <c r="I181" i="16" s="1" a="1"/>
  <c r="I181" i="16" s="1"/>
  <c r="I182" i="16" s="1" a="1"/>
  <c r="I182" i="16" s="1"/>
  <c r="I183" i="16" s="1" a="1"/>
  <c r="I183" i="16" s="1"/>
  <c r="I184" i="16" s="1" a="1"/>
  <c r="I184" i="16" s="1"/>
  <c r="I185" i="16" s="1" a="1"/>
  <c r="I185" i="16" s="1"/>
  <c r="I186" i="16" s="1" a="1"/>
  <c r="I186" i="16" s="1"/>
  <c r="I187" i="16" s="1" a="1"/>
  <c r="I187" i="16" s="1"/>
  <c r="I188" i="16" s="1" a="1"/>
  <c r="I188" i="16" s="1"/>
  <c r="I189" i="16" s="1" a="1"/>
  <c r="I189" i="16" s="1"/>
  <c r="I190" i="16" s="1" a="1"/>
  <c r="I190" i="16" s="1"/>
  <c r="I191" i="16" s="1" a="1"/>
  <c r="I191" i="16" s="1"/>
  <c r="I192" i="16" s="1" a="1"/>
  <c r="I192" i="16" s="1"/>
  <c r="I193" i="16" s="1" a="1"/>
  <c r="I193" i="16" s="1"/>
  <c r="I194" i="16" s="1" a="1"/>
  <c r="I194" i="16" s="1"/>
  <c r="I195" i="16" s="1" a="1"/>
  <c r="I195" i="16" s="1"/>
  <c r="I196" i="16" s="1" a="1"/>
  <c r="I196" i="16" s="1"/>
  <c r="I197" i="16" s="1" a="1"/>
  <c r="I197" i="16" s="1"/>
  <c r="I198" i="16" s="1" a="1"/>
  <c r="I198" i="16" s="1"/>
  <c r="I199" i="16" s="1" a="1"/>
  <c r="I199" i="16" s="1"/>
  <c r="I200" i="16" s="1" a="1"/>
  <c r="I200" i="16" s="1"/>
  <c r="I201" i="16" s="1" a="1"/>
  <c r="I201" i="16" s="1"/>
  <c r="I202" i="16" s="1" a="1"/>
  <c r="I202" i="16" s="1"/>
  <c r="I203" i="16" s="1" a="1"/>
  <c r="I203" i="16" s="1"/>
  <c r="I204" i="16" s="1" a="1"/>
  <c r="I204" i="16" s="1"/>
  <c r="I205" i="16" s="1" a="1"/>
  <c r="I205" i="16" s="1"/>
  <c r="I206" i="16" s="1" a="1"/>
  <c r="I206" i="16" s="1"/>
  <c r="I207" i="16" s="1" a="1"/>
  <c r="I207" i="16" s="1"/>
  <c r="I208" i="16" s="1" a="1"/>
  <c r="I208" i="16" s="1"/>
  <c r="I209" i="16" s="1" a="1"/>
  <c r="I209" i="16" s="1"/>
  <c r="I210" i="16" s="1" a="1"/>
  <c r="I210" i="16" s="1"/>
  <c r="I211" i="16" s="1" a="1"/>
  <c r="I211" i="16" s="1"/>
  <c r="I212" i="16" s="1" a="1"/>
  <c r="I212" i="16" s="1"/>
  <c r="I213" i="16" s="1" a="1"/>
  <c r="I213" i="16" s="1"/>
  <c r="I214" i="16" s="1" a="1"/>
  <c r="I214" i="16" s="1"/>
  <c r="I215" i="16" s="1" a="1"/>
  <c r="I215" i="16" s="1"/>
  <c r="I216" i="16" s="1" a="1"/>
  <c r="I216" i="16" s="1"/>
  <c r="I217" i="16" s="1" a="1"/>
  <c r="I217" i="16" s="1"/>
  <c r="I218" i="16" s="1" a="1"/>
  <c r="I218" i="16" s="1"/>
  <c r="I219" i="16" s="1" a="1"/>
  <c r="I219" i="16" s="1"/>
  <c r="I220" i="16" s="1" a="1"/>
  <c r="I220" i="16" s="1"/>
  <c r="I221" i="16" s="1" a="1"/>
  <c r="I221" i="16" s="1"/>
  <c r="I222" i="16" s="1" a="1"/>
  <c r="I222" i="16" s="1"/>
  <c r="I223" i="16" s="1" a="1"/>
  <c r="I223" i="16" s="1"/>
  <c r="I224" i="16" s="1" a="1"/>
  <c r="I224" i="16" s="1"/>
  <c r="I225" i="16" s="1" a="1"/>
  <c r="I225" i="16" s="1"/>
  <c r="I226" i="16" s="1" a="1"/>
  <c r="I226" i="16" s="1"/>
  <c r="I227" i="16" s="1" a="1"/>
  <c r="I227" i="16" s="1"/>
  <c r="I228" i="16" s="1" a="1"/>
  <c r="I228" i="16" s="1"/>
  <c r="I229" i="16" s="1" a="1"/>
  <c r="I229" i="16" s="1"/>
  <c r="I230" i="16" s="1" a="1"/>
  <c r="I230" i="16" s="1"/>
  <c r="I231" i="16" s="1" a="1"/>
  <c r="I231" i="16" s="1"/>
  <c r="I232" i="16" s="1" a="1"/>
  <c r="I232" i="16" s="1"/>
  <c r="I233" i="16" s="1" a="1"/>
  <c r="I233" i="16" s="1"/>
  <c r="I234" i="16" s="1" a="1"/>
  <c r="I234" i="16" s="1"/>
  <c r="I235" i="16" s="1" a="1"/>
  <c r="I235" i="16" s="1"/>
  <c r="I236" i="16" s="1" a="1"/>
  <c r="I236" i="16" s="1"/>
  <c r="I237" i="16" s="1" a="1"/>
  <c r="I237" i="16" s="1"/>
  <c r="I238" i="16" s="1" a="1"/>
  <c r="I238" i="16" s="1"/>
  <c r="I239" i="16" s="1" a="1"/>
  <c r="I239" i="16" s="1"/>
  <c r="I240" i="16" s="1" a="1"/>
  <c r="I240" i="16" s="1"/>
  <c r="I241" i="16" s="1" a="1"/>
  <c r="I241" i="16" s="1"/>
  <c r="I242" i="16" s="1" a="1"/>
  <c r="I242" i="16" s="1"/>
  <c r="I243" i="16" s="1" a="1"/>
  <c r="I243" i="16" s="1"/>
  <c r="I244" i="16" s="1" a="1"/>
  <c r="I244" i="16" s="1"/>
  <c r="I245" i="16" s="1" a="1"/>
  <c r="I245" i="16" s="1"/>
  <c r="I246" i="16" s="1" a="1"/>
  <c r="I246" i="16" s="1"/>
  <c r="I247" i="16" s="1" a="1"/>
  <c r="I247" i="16" s="1"/>
  <c r="I248" i="16" s="1" a="1"/>
  <c r="I248" i="16" s="1"/>
  <c r="I249" i="16" s="1" a="1"/>
  <c r="I249" i="16" s="1"/>
  <c r="I250" i="16" s="1" a="1"/>
  <c r="I250" i="16" s="1"/>
  <c r="I251" i="16" s="1" a="1"/>
  <c r="I251" i="16" s="1"/>
  <c r="I252" i="16" s="1" a="1"/>
  <c r="I252" i="16" s="1"/>
  <c r="I253" i="16" s="1" a="1"/>
  <c r="I253" i="16" s="1"/>
  <c r="I254" i="16" s="1" a="1"/>
  <c r="I254" i="16" s="1"/>
  <c r="I255" i="16" s="1" a="1"/>
  <c r="I255" i="16" s="1"/>
  <c r="I256" i="16" s="1" a="1"/>
  <c r="I256" i="16" s="1"/>
  <c r="I257" i="16" s="1" a="1"/>
  <c r="I257" i="16" s="1"/>
  <c r="I258" i="16" s="1" a="1"/>
  <c r="I258" i="16" s="1"/>
  <c r="I259" i="16" s="1" a="1"/>
  <c r="I259" i="16" s="1"/>
  <c r="I260" i="16" s="1" a="1"/>
  <c r="I260" i="16" s="1"/>
  <c r="I261" i="16" s="1" a="1"/>
  <c r="I261" i="16" s="1"/>
  <c r="I262" i="16" s="1" a="1"/>
  <c r="I262" i="16" s="1"/>
  <c r="I263" i="16" s="1" a="1"/>
  <c r="I263" i="16" s="1"/>
  <c r="I264" i="16" s="1" a="1"/>
  <c r="I264" i="16" s="1"/>
  <c r="I265" i="16" s="1" a="1"/>
  <c r="I265" i="16" s="1"/>
  <c r="I266" i="16" s="1" a="1"/>
  <c r="I266" i="16" s="1"/>
  <c r="I267" i="16" s="1" a="1"/>
  <c r="I267" i="16" s="1"/>
  <c r="I268" i="16" s="1" a="1"/>
  <c r="I268" i="16" s="1"/>
  <c r="I269" i="16" s="1" a="1"/>
  <c r="I269" i="16" s="1"/>
  <c r="I270" i="16" s="1" a="1"/>
  <c r="I270" i="16" s="1"/>
  <c r="I271" i="16" s="1" a="1"/>
  <c r="I271" i="16" s="1"/>
  <c r="I272" i="16" s="1" a="1"/>
  <c r="I272" i="16" s="1"/>
  <c r="I273" i="16" s="1" a="1"/>
  <c r="I273" i="16" s="1"/>
  <c r="I274" i="16" s="1" a="1"/>
  <c r="I274" i="16" s="1"/>
  <c r="I275" i="16" s="1" a="1"/>
  <c r="I275" i="16" s="1"/>
  <c r="I276" i="16" s="1" a="1"/>
  <c r="I276" i="16" s="1"/>
  <c r="I277" i="16" s="1" a="1"/>
  <c r="I277" i="16" s="1"/>
  <c r="I278" i="16" s="1" a="1"/>
  <c r="I278" i="16" s="1"/>
  <c r="I279" i="16" s="1" a="1"/>
  <c r="I279" i="16" s="1"/>
  <c r="I280" i="16" s="1" a="1"/>
  <c r="I280" i="16" s="1"/>
  <c r="I281" i="16" s="1" a="1"/>
  <c r="I281" i="16" s="1"/>
  <c r="I282" i="16" s="1" a="1"/>
  <c r="I282" i="16" s="1"/>
  <c r="I283" i="16" s="1" a="1"/>
  <c r="I283" i="16" s="1"/>
  <c r="I284" i="16" s="1" a="1"/>
  <c r="I284" i="16" s="1"/>
  <c r="I285" i="16" s="1" a="1"/>
  <c r="I285" i="16" s="1"/>
  <c r="I286" i="16" s="1" a="1"/>
  <c r="I286" i="16" s="1"/>
  <c r="I287" i="16" s="1" a="1"/>
  <c r="I287" i="16" s="1"/>
  <c r="I288" i="16" s="1" a="1"/>
  <c r="I288" i="16" s="1"/>
  <c r="I289" i="16" s="1" a="1"/>
  <c r="I289" i="16" s="1"/>
  <c r="I290" i="16" s="1" a="1"/>
  <c r="I290" i="16" s="1"/>
  <c r="I291" i="16" s="1" a="1"/>
  <c r="I291" i="16" s="1"/>
  <c r="I292" i="16" s="1" a="1"/>
  <c r="I292" i="16" s="1"/>
  <c r="I293" i="16" s="1" a="1"/>
  <c r="I293" i="16" s="1"/>
  <c r="I294" i="16" s="1" a="1"/>
  <c r="I294" i="16" s="1"/>
  <c r="I295" i="16" s="1" a="1"/>
  <c r="I295" i="16" s="1"/>
  <c r="I296" i="16" s="1" a="1"/>
  <c r="I296" i="16" s="1"/>
  <c r="I297" i="16" s="1" a="1"/>
  <c r="I297" i="16" s="1"/>
  <c r="I298" i="16" s="1" a="1"/>
  <c r="I298" i="16" s="1"/>
  <c r="I299" i="16" s="1" a="1"/>
  <c r="I299" i="16" s="1"/>
  <c r="I300" i="16" s="1" a="1"/>
  <c r="I300" i="16" s="1"/>
  <c r="C31" i="3" l="1"/>
  <c r="B31" i="3"/>
  <c r="N32" i="18" l="1"/>
  <c r="M32" i="18"/>
  <c r="L32" i="18"/>
  <c r="K32" i="18"/>
  <c r="J32" i="18"/>
  <c r="I32" i="18"/>
  <c r="H32" i="18"/>
  <c r="G32" i="18"/>
  <c r="F32" i="18"/>
  <c r="E32" i="18"/>
  <c r="D32" i="18"/>
  <c r="C32" i="18"/>
  <c r="B32" i="18"/>
  <c r="N32" i="17"/>
  <c r="M32" i="17"/>
  <c r="L32" i="17"/>
  <c r="K32" i="17"/>
  <c r="J32" i="17"/>
  <c r="I32" i="17"/>
  <c r="H32" i="17"/>
  <c r="G32" i="17"/>
  <c r="F32" i="17"/>
  <c r="E32" i="17"/>
  <c r="D32" i="17"/>
  <c r="C32" i="17"/>
  <c r="B32" i="17"/>
  <c r="N31" i="3"/>
  <c r="M31" i="3"/>
  <c r="L31" i="3"/>
  <c r="K31" i="3"/>
  <c r="J31" i="3"/>
  <c r="I31" i="3"/>
  <c r="H31" i="3"/>
  <c r="G31" i="3"/>
  <c r="F31" i="3"/>
  <c r="E31" i="3"/>
  <c r="D31" i="3"/>
  <c r="B11" i="18" l="1"/>
  <c r="B12" i="18"/>
  <c r="B13" i="18"/>
  <c r="B14" i="18"/>
  <c r="B15" i="18"/>
  <c r="B16" i="18"/>
  <c r="B17" i="18"/>
  <c r="B18" i="18"/>
  <c r="B19" i="18"/>
  <c r="B20" i="18"/>
  <c r="B21" i="18"/>
  <c r="B22" i="18"/>
  <c r="B23" i="18"/>
  <c r="B24" i="18"/>
  <c r="B25" i="18"/>
  <c r="B26" i="18"/>
  <c r="B27" i="18"/>
  <c r="B28" i="18"/>
  <c r="B29" i="18"/>
  <c r="B10" i="18"/>
  <c r="B11" i="17"/>
  <c r="B12" i="17"/>
  <c r="B13" i="17"/>
  <c r="B14" i="17"/>
  <c r="B15" i="17"/>
  <c r="B16" i="17"/>
  <c r="B17" i="17"/>
  <c r="B18" i="17"/>
  <c r="B19" i="17"/>
  <c r="B20" i="17"/>
  <c r="B21" i="17"/>
  <c r="B22" i="17"/>
  <c r="B23" i="17"/>
  <c r="B24" i="17"/>
  <c r="B25" i="17"/>
  <c r="B26" i="17"/>
  <c r="B27" i="17"/>
  <c r="B28" i="17"/>
  <c r="B29" i="17"/>
  <c r="B10" i="17"/>
  <c r="H3" i="15"/>
  <c r="E19" i="2"/>
  <c r="B53" i="22" l="1"/>
  <c r="B8" i="22"/>
  <c r="A31" i="22" s="1"/>
  <c r="B53" i="21"/>
  <c r="B8" i="21"/>
  <c r="A31" i="21" s="1"/>
  <c r="B53" i="18"/>
  <c r="B53" i="17"/>
  <c r="B53" i="3"/>
  <c r="L29" i="18"/>
  <c r="N29" i="18"/>
  <c r="K29" i="18"/>
  <c r="M29" i="18"/>
  <c r="G29" i="18"/>
  <c r="E29" i="18"/>
  <c r="H29" i="18"/>
  <c r="J29" i="18"/>
  <c r="I29" i="18"/>
  <c r="F29" i="18"/>
  <c r="B8" i="18"/>
  <c r="A31" i="18" s="1"/>
  <c r="B7" i="3"/>
  <c r="B8" i="17"/>
  <c r="A31" i="17" s="1"/>
  <c r="H3" i="1"/>
  <c r="H3" i="6"/>
  <c r="H3" i="8"/>
  <c r="H3" i="10"/>
  <c r="H3" i="12"/>
  <c r="H3" i="14"/>
  <c r="H3" i="5"/>
  <c r="H3" i="7"/>
  <c r="H3" i="9"/>
  <c r="H3" i="11"/>
  <c r="H3" i="13"/>
  <c r="B10" i="3" l="1"/>
  <c r="B11" i="3"/>
  <c r="B12" i="3"/>
  <c r="B13" i="3"/>
  <c r="B14" i="3"/>
  <c r="B15" i="3"/>
  <c r="B16" i="3"/>
  <c r="B17" i="3"/>
  <c r="B18" i="3"/>
  <c r="B19" i="3"/>
  <c r="B20" i="3"/>
  <c r="B21" i="3"/>
  <c r="B22" i="3"/>
  <c r="B23" i="3"/>
  <c r="B24" i="3"/>
  <c r="B25" i="3"/>
  <c r="B26" i="3"/>
  <c r="B27" i="3"/>
  <c r="B28" i="3"/>
  <c r="R3" i="14" l="1"/>
  <c r="R3" i="12"/>
  <c r="R3" i="10"/>
  <c r="R3" i="8"/>
  <c r="R3" i="6"/>
  <c r="R3" i="15"/>
  <c r="R3" i="13"/>
  <c r="R3" i="11"/>
  <c r="R3" i="9"/>
  <c r="R3" i="7"/>
  <c r="R3" i="5"/>
  <c r="R3" i="1"/>
  <c r="Y3" i="15"/>
  <c r="Y3" i="14"/>
  <c r="Y3" i="13"/>
  <c r="Y3" i="10"/>
  <c r="Y3" i="8"/>
  <c r="Y3" i="1"/>
  <c r="Y3" i="9"/>
  <c r="Y3" i="6"/>
  <c r="Y3" i="12"/>
  <c r="Y3" i="5"/>
  <c r="Y3" i="11"/>
  <c r="Y3" i="7"/>
  <c r="X3" i="15"/>
  <c r="X3" i="14"/>
  <c r="X3" i="13"/>
  <c r="X3" i="12"/>
  <c r="X3" i="11"/>
  <c r="X3" i="10"/>
  <c r="X3" i="9"/>
  <c r="X3" i="8"/>
  <c r="X3" i="7"/>
  <c r="X3" i="6"/>
  <c r="X3" i="1"/>
  <c r="X3" i="5"/>
  <c r="W3" i="15"/>
  <c r="W3" i="14"/>
  <c r="W3" i="13"/>
  <c r="W3" i="12"/>
  <c r="W3" i="11"/>
  <c r="W3" i="10"/>
  <c r="W3" i="9"/>
  <c r="W3" i="8"/>
  <c r="W3" i="7"/>
  <c r="W3" i="6"/>
  <c r="W3" i="5"/>
  <c r="W3" i="1"/>
  <c r="Z3" i="10"/>
  <c r="Z3" i="13"/>
  <c r="Z3" i="7"/>
  <c r="Z3" i="1"/>
  <c r="Z3" i="15"/>
  <c r="Z3" i="14"/>
  <c r="Z3" i="12"/>
  <c r="Z3" i="11"/>
  <c r="Z3" i="9"/>
  <c r="Z3" i="8"/>
  <c r="Z3" i="6"/>
  <c r="Z3" i="5"/>
  <c r="V3" i="15"/>
  <c r="V3" i="14"/>
  <c r="V3" i="13"/>
  <c r="V3" i="12"/>
  <c r="V3" i="11"/>
  <c r="V3" i="10"/>
  <c r="V3" i="9"/>
  <c r="V3" i="8"/>
  <c r="V3" i="7"/>
  <c r="V3" i="6"/>
  <c r="V3" i="5"/>
  <c r="V3" i="1"/>
  <c r="T3" i="15"/>
  <c r="T3" i="14"/>
  <c r="T3" i="13"/>
  <c r="T3" i="12"/>
  <c r="T3" i="11"/>
  <c r="T3" i="10"/>
  <c r="T3" i="9"/>
  <c r="T3" i="8"/>
  <c r="T3" i="7"/>
  <c r="T3" i="6"/>
  <c r="T3" i="5"/>
  <c r="T3" i="1"/>
  <c r="S3" i="15"/>
  <c r="S3" i="14"/>
  <c r="S3" i="13"/>
  <c r="S3" i="12"/>
  <c r="S3" i="11"/>
  <c r="S3" i="10"/>
  <c r="S3" i="9"/>
  <c r="S3" i="8"/>
  <c r="S3" i="7"/>
  <c r="S3" i="6"/>
  <c r="S3" i="5"/>
  <c r="S3" i="1"/>
  <c r="AA3" i="6"/>
  <c r="AA3" i="12"/>
  <c r="AA3" i="1"/>
  <c r="AA3" i="11"/>
  <c r="AA3" i="8"/>
  <c r="AA3" i="7"/>
  <c r="AA3" i="14"/>
  <c r="AA3" i="5"/>
  <c r="AA3" i="10"/>
  <c r="AA3" i="15"/>
  <c r="AA3" i="13"/>
  <c r="AA3" i="9"/>
  <c r="U3" i="12"/>
  <c r="U3" i="8"/>
  <c r="U3" i="1"/>
  <c r="U3" i="13"/>
  <c r="U3" i="5"/>
  <c r="U3" i="15"/>
  <c r="U3" i="11"/>
  <c r="U3" i="7"/>
  <c r="U3" i="14"/>
  <c r="U3" i="10"/>
  <c r="U3" i="6"/>
  <c r="U3" i="9"/>
  <c r="Q3" i="15"/>
  <c r="Q3" i="13"/>
  <c r="Q3" i="11"/>
  <c r="Q3" i="9"/>
  <c r="Q3" i="7"/>
  <c r="Q3" i="5"/>
  <c r="Q3" i="14"/>
  <c r="Q3" i="12"/>
  <c r="Q3" i="10"/>
  <c r="Q3" i="8"/>
  <c r="Q3" i="6"/>
  <c r="Q3" i="1"/>
  <c r="P3" i="15"/>
  <c r="P3" i="13"/>
  <c r="P3" i="11"/>
  <c r="P3" i="9"/>
  <c r="P3" i="7"/>
  <c r="P3" i="5"/>
  <c r="P3" i="1"/>
  <c r="P3" i="14"/>
  <c r="P3" i="12"/>
  <c r="P3" i="10"/>
  <c r="P3" i="8"/>
  <c r="P3" i="6"/>
  <c r="O3" i="12"/>
  <c r="O3" i="1"/>
  <c r="O3" i="15"/>
  <c r="O3" i="7"/>
  <c r="O3" i="10"/>
  <c r="O3" i="13"/>
  <c r="O3" i="5"/>
  <c r="O3" i="8"/>
  <c r="O3" i="11"/>
  <c r="O3" i="14"/>
  <c r="O3" i="6"/>
  <c r="O3" i="9"/>
  <c r="N3" i="14"/>
  <c r="N3" i="10"/>
  <c r="N3" i="6"/>
  <c r="N3" i="15"/>
  <c r="N3" i="11"/>
  <c r="N3" i="7"/>
  <c r="N3" i="12"/>
  <c r="N3" i="8"/>
  <c r="N3" i="1"/>
  <c r="N3" i="13"/>
  <c r="N3" i="9"/>
  <c r="N3" i="5"/>
  <c r="M3" i="12"/>
  <c r="M3" i="1"/>
  <c r="M3" i="13"/>
  <c r="M3" i="5"/>
  <c r="M3" i="14"/>
  <c r="M3" i="6"/>
  <c r="M3" i="15"/>
  <c r="M3" i="7"/>
  <c r="M3" i="8"/>
  <c r="M3" i="9"/>
  <c r="M3" i="10"/>
  <c r="M3" i="11"/>
  <c r="L3" i="15"/>
  <c r="L3" i="14"/>
  <c r="L3" i="13"/>
  <c r="L3" i="12"/>
  <c r="L3" i="11"/>
  <c r="L3" i="10"/>
  <c r="L3" i="9"/>
  <c r="L3" i="8"/>
  <c r="L3" i="7"/>
  <c r="L3" i="6"/>
  <c r="L3" i="5"/>
  <c r="L3" i="1"/>
  <c r="K3" i="15"/>
  <c r="K3" i="7"/>
  <c r="K3" i="14"/>
  <c r="K3" i="6"/>
  <c r="K3" i="13"/>
  <c r="K3" i="5"/>
  <c r="K3" i="12"/>
  <c r="K3" i="1"/>
  <c r="K3" i="8"/>
  <c r="K3" i="11"/>
  <c r="K3" i="10"/>
  <c r="K3" i="9"/>
  <c r="J3" i="14"/>
  <c r="J3" i="10"/>
  <c r="J3" i="6"/>
  <c r="J3" i="13"/>
  <c r="J3" i="9"/>
  <c r="J3" i="5"/>
  <c r="J3" i="12"/>
  <c r="J3" i="8"/>
  <c r="J3" i="1"/>
  <c r="J3" i="15"/>
  <c r="J3" i="11"/>
  <c r="J3" i="7"/>
  <c r="I3" i="12"/>
  <c r="I3" i="1"/>
  <c r="I3" i="9"/>
  <c r="I3" i="14"/>
  <c r="I3" i="6"/>
  <c r="I3" i="11"/>
  <c r="I3" i="8"/>
  <c r="I3" i="13"/>
  <c r="I3" i="5"/>
  <c r="I3" i="10"/>
  <c r="I3" i="15"/>
  <c r="I3" i="7"/>
  <c r="C5" i="18" l="1"/>
  <c r="D5" i="18" s="1"/>
  <c r="E5" i="18" s="1"/>
  <c r="F5" i="18" s="1"/>
  <c r="G5" i="18" s="1"/>
  <c r="H5" i="18" s="1"/>
  <c r="I5" i="18" s="1"/>
  <c r="J5" i="18" s="1"/>
  <c r="K5" i="18" s="1"/>
  <c r="L5" i="18" s="1"/>
  <c r="M5" i="18" s="1"/>
  <c r="N5" i="18" s="1"/>
  <c r="C5" i="17"/>
  <c r="D5" i="17" s="1"/>
  <c r="E5" i="17" s="1"/>
  <c r="F5" i="17" s="1"/>
  <c r="G5" i="17" s="1"/>
  <c r="H5" i="17" s="1"/>
  <c r="I5" i="17" s="1"/>
  <c r="J5" i="17" s="1"/>
  <c r="K5" i="17" s="1"/>
  <c r="L5" i="17" s="1"/>
  <c r="M5" i="17" s="1"/>
  <c r="N5" i="17" s="1"/>
  <c r="E2" i="16" a="1"/>
  <c r="E2" i="16" s="1"/>
  <c r="F2" i="16" s="1" a="1"/>
  <c r="F2" i="16" s="1"/>
  <c r="E3" i="16" l="1" a="1"/>
  <c r="E3" i="16" s="1"/>
  <c r="F3" i="16" s="1" a="1"/>
  <c r="F3" i="16" s="1"/>
  <c r="E4" i="16" l="1" a="1"/>
  <c r="E4" i="16" s="1"/>
  <c r="E5" i="16" s="1" a="1"/>
  <c r="E5" i="16" s="1"/>
  <c r="E6" i="16" l="1" a="1"/>
  <c r="E6" i="16" s="1"/>
  <c r="E7" i="16" l="1" a="1"/>
  <c r="E7" i="16" s="1"/>
  <c r="E8" i="16" l="1" a="1"/>
  <c r="E8" i="16" s="1"/>
  <c r="E9" i="16" s="1" a="1"/>
  <c r="E9" i="16" s="1"/>
  <c r="E10" i="16" l="1" a="1"/>
  <c r="E10" i="16" s="1"/>
  <c r="E11" i="16" l="1" a="1"/>
  <c r="E11" i="16" s="1"/>
  <c r="E12" i="16" l="1" a="1"/>
  <c r="E12" i="16" s="1"/>
  <c r="E13" i="16" s="1" a="1"/>
  <c r="E13" i="16" s="1"/>
  <c r="E14" i="16" l="1" a="1"/>
  <c r="E14" i="16" s="1"/>
  <c r="E15" i="16" l="1" a="1"/>
  <c r="E15" i="16" s="1"/>
  <c r="E16" i="16" s="1" a="1"/>
  <c r="E16" i="16" s="1"/>
  <c r="E17" i="16" l="1" a="1"/>
  <c r="E17" i="16" s="1"/>
  <c r="E18" i="16" s="1" a="1"/>
  <c r="E18" i="16" s="1"/>
  <c r="E19" i="16" s="1" a="1"/>
  <c r="E19" i="16" s="1"/>
  <c r="E20" i="16" s="1" a="1"/>
  <c r="E20" i="16" s="1"/>
  <c r="E21" i="16" s="1" a="1"/>
  <c r="E21" i="16" s="1"/>
  <c r="E22" i="16" s="1" a="1"/>
  <c r="E22" i="16" s="1"/>
  <c r="E23" i="16" s="1" a="1"/>
  <c r="E23" i="16" s="1"/>
  <c r="E24" i="16" s="1" a="1"/>
  <c r="E24" i="16" s="1"/>
  <c r="E25" i="16" s="1" a="1"/>
  <c r="E25" i="16" s="1"/>
  <c r="E26" i="16" s="1" a="1"/>
  <c r="E26" i="16" s="1"/>
  <c r="E27" i="16" s="1" a="1"/>
  <c r="E27" i="16" s="1"/>
  <c r="E28" i="16" s="1" a="1"/>
  <c r="E28" i="16" s="1"/>
  <c r="E29" i="16" s="1" a="1"/>
  <c r="E29" i="16" s="1"/>
  <c r="E30" i="16" s="1" a="1"/>
  <c r="E30" i="16" s="1"/>
  <c r="E31" i="16" s="1" a="1"/>
  <c r="E31" i="16" s="1"/>
  <c r="E32" i="16" s="1" a="1"/>
  <c r="E32" i="16" s="1"/>
  <c r="E33" i="16" s="1" a="1"/>
  <c r="E33" i="16" s="1"/>
  <c r="E34" i="16" s="1" a="1"/>
  <c r="E34" i="16" s="1"/>
  <c r="E35" i="16" s="1" a="1"/>
  <c r="E35" i="16" s="1"/>
  <c r="E36" i="16" s="1" a="1"/>
  <c r="E36" i="16" s="1"/>
  <c r="E37" i="16" s="1" a="1"/>
  <c r="E37" i="16" s="1"/>
  <c r="E38" i="16" s="1" a="1"/>
  <c r="E38" i="16" s="1"/>
  <c r="E39" i="16" s="1" a="1"/>
  <c r="E39" i="16" s="1"/>
  <c r="E40" i="16" s="1" a="1"/>
  <c r="E40" i="16" s="1"/>
  <c r="E41" i="16" s="1" a="1"/>
  <c r="E41" i="16" s="1"/>
  <c r="E42" i="16" s="1" a="1"/>
  <c r="E42" i="16" s="1"/>
  <c r="E43" i="16" s="1" a="1"/>
  <c r="E43" i="16" s="1"/>
  <c r="E44" i="16" s="1" a="1"/>
  <c r="E44" i="16" s="1"/>
  <c r="E45" i="16" s="1" a="1"/>
  <c r="E45" i="16" s="1"/>
  <c r="E46" i="16" s="1" a="1"/>
  <c r="E46" i="16" s="1"/>
  <c r="E47" i="16" s="1" a="1"/>
  <c r="E47" i="16" s="1"/>
  <c r="E48" i="16" s="1" a="1"/>
  <c r="E48" i="16" s="1"/>
  <c r="E49" i="16" s="1" a="1"/>
  <c r="E49" i="16" s="1"/>
  <c r="E50" i="16" s="1" a="1"/>
  <c r="E50" i="16" s="1"/>
  <c r="E51" i="16" s="1" a="1"/>
  <c r="E51" i="16" s="1"/>
  <c r="E52" i="16" s="1" a="1"/>
  <c r="E52" i="16" s="1"/>
  <c r="E53" i="16" s="1" a="1"/>
  <c r="E53" i="16" s="1"/>
  <c r="E54" i="16" s="1" a="1"/>
  <c r="E54" i="16" s="1"/>
  <c r="E55" i="16" s="1" a="1"/>
  <c r="E55" i="16" s="1"/>
  <c r="E56" i="16" s="1" a="1"/>
  <c r="E56" i="16" s="1"/>
  <c r="E57" i="16" s="1" a="1"/>
  <c r="E57" i="16" s="1"/>
  <c r="E58" i="16" s="1" a="1"/>
  <c r="E58" i="16" s="1"/>
  <c r="E59" i="16" s="1" a="1"/>
  <c r="E59" i="16" s="1"/>
  <c r="E60" i="16" s="1" a="1"/>
  <c r="E60" i="16" s="1"/>
  <c r="E61" i="16" s="1" a="1"/>
  <c r="E61" i="16" s="1"/>
  <c r="E62" i="16" s="1" a="1"/>
  <c r="E62" i="16" s="1"/>
  <c r="E63" i="16" s="1" a="1"/>
  <c r="E63" i="16" s="1"/>
  <c r="E64" i="16" s="1" a="1"/>
  <c r="E64" i="16" s="1"/>
  <c r="E65" i="16" s="1" a="1"/>
  <c r="E65" i="16" s="1"/>
  <c r="E66" i="16" s="1" a="1"/>
  <c r="E66" i="16" s="1"/>
  <c r="E67" i="16" s="1" a="1"/>
  <c r="E67" i="16" s="1"/>
  <c r="E68" i="16" s="1" a="1"/>
  <c r="E68" i="16" s="1"/>
  <c r="E69" i="16" s="1" a="1"/>
  <c r="E69" i="16" s="1"/>
  <c r="E70" i="16" s="1" a="1"/>
  <c r="E70" i="16" s="1"/>
  <c r="E71" i="16" s="1" a="1"/>
  <c r="E71" i="16" s="1"/>
  <c r="E72" i="16" s="1" a="1"/>
  <c r="E72" i="16" s="1"/>
  <c r="E73" i="16" s="1" a="1"/>
  <c r="E73" i="16" s="1"/>
  <c r="E74" i="16" s="1" a="1"/>
  <c r="E74" i="16" s="1"/>
  <c r="E75" i="16" s="1" a="1"/>
  <c r="E75" i="16" s="1"/>
  <c r="E76" i="16" s="1" a="1"/>
  <c r="E76" i="16" s="1"/>
  <c r="E77" i="16" s="1" a="1"/>
  <c r="E77" i="16" s="1"/>
  <c r="E78" i="16" s="1" a="1"/>
  <c r="E78" i="16" s="1"/>
  <c r="E79" i="16" s="1" a="1"/>
  <c r="E79" i="16" s="1"/>
  <c r="E80" i="16" s="1" a="1"/>
  <c r="E80" i="16" s="1"/>
  <c r="E81" i="16" s="1" a="1"/>
  <c r="E81" i="16" s="1"/>
  <c r="E82" i="16" s="1" a="1"/>
  <c r="E82" i="16" s="1"/>
  <c r="E83" i="16" s="1" a="1"/>
  <c r="E83" i="16" s="1"/>
  <c r="E84" i="16" s="1" a="1"/>
  <c r="E84" i="16" s="1"/>
  <c r="E85" i="16" s="1" a="1"/>
  <c r="E85" i="16" s="1"/>
  <c r="E86" i="16" s="1" a="1"/>
  <c r="E86" i="16" s="1"/>
  <c r="E87" i="16" s="1" a="1"/>
  <c r="E87" i="16" s="1"/>
  <c r="E88" i="16" s="1" a="1"/>
  <c r="E88" i="16" s="1"/>
  <c r="E89" i="16" s="1" a="1"/>
  <c r="E89" i="16" s="1"/>
  <c r="E90" i="16" s="1" a="1"/>
  <c r="E90" i="16" s="1"/>
  <c r="E91" i="16" s="1" a="1"/>
  <c r="E91" i="16" s="1"/>
  <c r="E92" i="16" s="1" a="1"/>
  <c r="E92" i="16" s="1"/>
  <c r="E93" i="16" s="1" a="1"/>
  <c r="E93" i="16" s="1"/>
  <c r="E94" i="16" s="1" a="1"/>
  <c r="E94" i="16" s="1"/>
  <c r="E95" i="16" s="1" a="1"/>
  <c r="E95" i="16" s="1"/>
  <c r="E96" i="16" s="1" a="1"/>
  <c r="E96" i="16" s="1"/>
  <c r="E97" i="16" s="1" a="1"/>
  <c r="E97" i="16" s="1"/>
  <c r="E98" i="16" s="1" a="1"/>
  <c r="E98" i="16" s="1"/>
  <c r="E99" i="16" s="1" a="1"/>
  <c r="E99" i="16" s="1"/>
  <c r="E100" i="16" s="1" a="1"/>
  <c r="E100" i="16" s="1"/>
  <c r="E101" i="16" s="1" a="1"/>
  <c r="E101" i="16" s="1"/>
  <c r="E102" i="16" s="1" a="1"/>
  <c r="E102" i="16" s="1"/>
  <c r="E103" i="16" s="1" a="1"/>
  <c r="E103" i="16" s="1"/>
  <c r="E104" i="16" s="1" a="1"/>
  <c r="E104" i="16" s="1"/>
  <c r="E105" i="16" s="1" a="1"/>
  <c r="E105" i="16" s="1"/>
  <c r="E106" i="16" s="1" a="1"/>
  <c r="E106" i="16" s="1"/>
  <c r="E107" i="16" s="1" a="1"/>
  <c r="E107" i="16" s="1"/>
  <c r="E108" i="16" s="1" a="1"/>
  <c r="E108" i="16" s="1"/>
  <c r="E109" i="16" s="1" a="1"/>
  <c r="E109" i="16" s="1"/>
  <c r="E110" i="16" s="1" a="1"/>
  <c r="E110" i="16" s="1"/>
  <c r="E111" i="16" s="1" a="1"/>
  <c r="E111" i="16" s="1"/>
  <c r="E112" i="16" s="1" a="1"/>
  <c r="E112" i="16" s="1"/>
  <c r="E113" i="16" s="1" a="1"/>
  <c r="E113" i="16" s="1"/>
  <c r="E114" i="16" s="1" a="1"/>
  <c r="E114" i="16" s="1"/>
  <c r="E115" i="16" s="1" a="1"/>
  <c r="E115" i="16" s="1"/>
  <c r="E116" i="16" s="1" a="1"/>
  <c r="E116" i="16" s="1"/>
  <c r="E117" i="16" s="1" a="1"/>
  <c r="E117" i="16" s="1"/>
  <c r="E118" i="16" s="1" a="1"/>
  <c r="E118" i="16" s="1"/>
  <c r="E119" i="16" s="1" a="1"/>
  <c r="E119" i="16" s="1"/>
  <c r="E120" i="16" s="1" a="1"/>
  <c r="E120" i="16" s="1"/>
  <c r="E121" i="16" s="1" a="1"/>
  <c r="E121" i="16" s="1"/>
  <c r="E122" i="16" s="1" a="1"/>
  <c r="E122" i="16" s="1"/>
  <c r="E123" i="16" s="1" a="1"/>
  <c r="E123" i="16" s="1"/>
  <c r="E124" i="16" s="1" a="1"/>
  <c r="E124" i="16" s="1"/>
  <c r="E125" i="16" s="1" a="1"/>
  <c r="E125" i="16" s="1"/>
  <c r="E126" i="16" s="1" a="1"/>
  <c r="E126" i="16" s="1"/>
  <c r="E127" i="16" s="1" a="1"/>
  <c r="E127" i="16" s="1"/>
  <c r="E128" i="16" s="1" a="1"/>
  <c r="E128" i="16" s="1"/>
  <c r="E129" i="16" s="1" a="1"/>
  <c r="E129" i="16" s="1"/>
  <c r="E130" i="16" s="1" a="1"/>
  <c r="E130" i="16" s="1"/>
  <c r="E131" i="16" s="1" a="1"/>
  <c r="E131" i="16" s="1"/>
  <c r="E132" i="16" s="1" a="1"/>
  <c r="E132" i="16" s="1"/>
  <c r="E133" i="16" s="1" a="1"/>
  <c r="E133" i="16" s="1"/>
  <c r="E134" i="16" s="1" a="1"/>
  <c r="E134" i="16" s="1"/>
  <c r="E135" i="16" s="1" a="1"/>
  <c r="E135" i="16" s="1"/>
  <c r="E136" i="16" s="1" a="1"/>
  <c r="E136" i="16" s="1"/>
  <c r="E137" i="16" s="1" a="1"/>
  <c r="E137" i="16" s="1"/>
  <c r="E138" i="16" s="1" a="1"/>
  <c r="E138" i="16" s="1"/>
  <c r="E139" i="16" s="1" a="1"/>
  <c r="E139" i="16" s="1"/>
  <c r="E140" i="16" s="1" a="1"/>
  <c r="E140" i="16" s="1"/>
  <c r="E141" i="16" s="1" a="1"/>
  <c r="E141" i="16" s="1"/>
  <c r="E142" i="16" s="1" a="1"/>
  <c r="E142" i="16" s="1"/>
  <c r="E143" i="16" s="1" a="1"/>
  <c r="E143" i="16" s="1"/>
  <c r="E144" i="16" s="1" a="1"/>
  <c r="E144" i="16" s="1"/>
  <c r="E145" i="16" s="1" a="1"/>
  <c r="E145" i="16" s="1"/>
  <c r="E146" i="16" s="1" a="1"/>
  <c r="E146" i="16" s="1"/>
  <c r="E147" i="16" s="1" a="1"/>
  <c r="E147" i="16" s="1"/>
  <c r="E148" i="16" s="1" a="1"/>
  <c r="E148" i="16" s="1"/>
  <c r="E149" i="16" s="1" a="1"/>
  <c r="E149" i="16" s="1"/>
  <c r="E150" i="16" s="1" a="1"/>
  <c r="E150" i="16" s="1"/>
  <c r="A3" i="16" a="1"/>
  <c r="A3" i="16" s="1"/>
  <c r="AB16" i="1"/>
  <c r="AB17" i="1"/>
  <c r="AB18" i="1"/>
  <c r="AB19" i="1"/>
  <c r="AB20" i="1"/>
  <c r="AB21" i="1"/>
  <c r="AB22" i="1"/>
  <c r="AB23" i="1"/>
  <c r="AB24" i="1"/>
  <c r="AB25" i="1"/>
  <c r="AB26" i="1"/>
  <c r="AB27" i="1"/>
  <c r="AB28" i="1"/>
  <c r="AB29" i="1"/>
  <c r="AB30" i="1"/>
  <c r="AB31" i="1"/>
  <c r="AB32" i="1"/>
  <c r="AB33" i="1"/>
  <c r="AB34" i="1"/>
  <c r="AB35" i="1"/>
  <c r="AB36" i="1"/>
  <c r="AB37" i="1"/>
  <c r="AB38" i="1"/>
  <c r="AB39" i="1"/>
  <c r="AB40" i="1"/>
  <c r="AB41" i="1"/>
  <c r="AB42" i="1"/>
  <c r="AB43" i="1"/>
  <c r="AB44" i="1"/>
  <c r="AB45" i="1"/>
  <c r="AB46" i="1"/>
  <c r="AB47" i="1"/>
  <c r="AB48" i="1"/>
  <c r="AB49" i="1"/>
  <c r="AB50" i="1"/>
  <c r="AB51" i="1"/>
  <c r="AB52" i="1"/>
  <c r="AB53" i="1"/>
  <c r="AB54" i="1"/>
  <c r="AB55" i="1"/>
  <c r="AB56" i="1"/>
  <c r="AB57" i="1"/>
  <c r="AB58" i="1"/>
  <c r="AB59" i="1"/>
  <c r="AB60" i="1"/>
  <c r="AB61" i="1"/>
  <c r="AB62" i="1"/>
  <c r="AB63" i="1"/>
  <c r="AB64" i="1"/>
  <c r="AB65" i="1"/>
  <c r="AB66" i="1"/>
  <c r="AB67" i="1"/>
  <c r="AB68" i="1"/>
  <c r="AB69" i="1"/>
  <c r="AB70" i="1"/>
  <c r="AB71" i="1"/>
  <c r="AB72" i="1"/>
  <c r="AB73" i="1"/>
  <c r="AB74" i="1"/>
  <c r="AB75" i="1"/>
  <c r="AB76" i="1"/>
  <c r="AB77" i="1"/>
  <c r="AB78" i="1"/>
  <c r="AB79" i="1"/>
  <c r="AB80" i="1"/>
  <c r="AB81" i="1"/>
  <c r="AB82" i="1"/>
  <c r="AB83" i="1"/>
  <c r="AB84" i="1"/>
  <c r="AB85" i="1"/>
  <c r="AB86" i="1"/>
  <c r="AB87" i="1"/>
  <c r="AB88" i="1"/>
  <c r="AB89" i="1"/>
  <c r="AB90" i="1"/>
  <c r="AB91" i="1"/>
  <c r="AB92" i="1"/>
  <c r="AB93" i="1"/>
  <c r="AB94" i="1"/>
  <c r="AB95" i="1"/>
  <c r="AB96" i="1"/>
  <c r="AB97" i="1"/>
  <c r="AB98" i="1"/>
  <c r="AB99" i="1"/>
  <c r="AB100" i="1"/>
  <c r="AB101" i="1"/>
  <c r="AB102" i="1"/>
  <c r="AB103" i="1"/>
  <c r="AB104" i="1"/>
  <c r="AB105" i="1"/>
  <c r="AB106" i="1"/>
  <c r="AB107" i="1"/>
  <c r="AB108" i="1"/>
  <c r="AB109" i="1"/>
  <c r="AB110" i="1"/>
  <c r="AB111" i="1"/>
  <c r="AB112" i="1"/>
  <c r="AB113" i="1"/>
  <c r="AB114" i="1"/>
  <c r="AB115" i="1"/>
  <c r="AB116" i="1"/>
  <c r="AB117" i="1"/>
  <c r="AB118" i="1"/>
  <c r="AB119" i="1"/>
  <c r="AB120" i="1"/>
  <c r="AB121" i="1"/>
  <c r="AB122" i="1"/>
  <c r="AB123" i="1"/>
  <c r="AB124" i="1"/>
  <c r="AB125" i="1"/>
  <c r="AB126" i="1"/>
  <c r="AB127" i="1"/>
  <c r="AB128" i="1"/>
  <c r="AB129" i="1"/>
  <c r="AB130" i="1"/>
  <c r="AB131" i="1"/>
  <c r="AB132" i="1"/>
  <c r="AB133" i="1"/>
  <c r="AB134" i="1"/>
  <c r="AB135" i="1"/>
  <c r="AB136" i="1"/>
  <c r="AB137" i="1"/>
  <c r="AB138" i="1"/>
  <c r="AB139" i="1"/>
  <c r="AB140" i="1"/>
  <c r="AB141" i="1"/>
  <c r="AB142" i="1"/>
  <c r="AB143" i="1"/>
  <c r="AB144" i="1"/>
  <c r="AB145" i="1"/>
  <c r="AB146" i="1"/>
  <c r="AB147" i="1"/>
  <c r="AB148" i="1"/>
  <c r="AB149" i="1"/>
  <c r="AB150" i="1"/>
  <c r="AB151" i="1"/>
  <c r="AB152" i="1"/>
  <c r="AB153" i="1"/>
  <c r="AB154" i="1"/>
  <c r="AB155" i="1"/>
  <c r="AB156" i="1"/>
  <c r="AB157" i="1"/>
  <c r="AB158" i="1"/>
  <c r="AB159" i="1"/>
  <c r="AB160" i="1"/>
  <c r="AB161" i="1"/>
  <c r="AB162" i="1"/>
  <c r="AB163" i="1"/>
  <c r="AB164" i="1"/>
  <c r="AB165" i="1"/>
  <c r="AB166" i="1"/>
  <c r="AB167" i="1"/>
  <c r="AB168" i="1"/>
  <c r="AB169" i="1"/>
  <c r="AB170" i="1"/>
  <c r="AB171" i="1"/>
  <c r="AB172" i="1"/>
  <c r="AB173" i="1"/>
  <c r="AB174" i="1"/>
  <c r="AB175" i="1"/>
  <c r="AB176" i="1"/>
  <c r="AB177" i="1"/>
  <c r="AB178" i="1"/>
  <c r="AB179" i="1"/>
  <c r="AB180" i="1"/>
  <c r="AB181" i="1"/>
  <c r="AB182" i="1"/>
  <c r="AB183" i="1"/>
  <c r="AB184" i="1"/>
  <c r="AB185" i="1"/>
  <c r="AB186" i="1"/>
  <c r="AB187" i="1"/>
  <c r="AB188" i="1"/>
  <c r="AB189" i="1"/>
  <c r="AB190" i="1"/>
  <c r="AB191" i="1"/>
  <c r="AB192" i="1"/>
  <c r="AB193" i="1"/>
  <c r="AB194" i="1"/>
  <c r="AB195" i="1"/>
  <c r="AB196" i="1"/>
  <c r="AB197" i="1"/>
  <c r="AB198" i="1"/>
  <c r="AB199" i="1"/>
  <c r="AB200" i="1"/>
  <c r="AB201" i="1"/>
  <c r="AB202" i="1"/>
  <c r="AB203" i="1"/>
  <c r="AB204" i="1"/>
  <c r="AB205" i="1"/>
  <c r="AB206" i="1"/>
  <c r="AB207" i="1"/>
  <c r="AB208" i="1"/>
  <c r="AB209" i="1"/>
  <c r="AB210" i="1"/>
  <c r="AB211" i="1"/>
  <c r="AB212" i="1"/>
  <c r="AB213" i="1"/>
  <c r="AB214" i="1"/>
  <c r="AB215" i="1"/>
  <c r="AB216" i="1"/>
  <c r="AB217" i="1"/>
  <c r="AB218" i="1"/>
  <c r="AB219" i="1"/>
  <c r="AB220" i="1"/>
  <c r="AB221" i="1"/>
  <c r="AB222" i="1"/>
  <c r="AB223" i="1"/>
  <c r="AB224" i="1"/>
  <c r="AB225" i="1"/>
  <c r="AB226" i="1"/>
  <c r="AB227" i="1"/>
  <c r="AB228" i="1"/>
  <c r="AB229" i="1"/>
  <c r="AB230" i="1"/>
  <c r="AB231" i="1"/>
  <c r="AB232" i="1"/>
  <c r="AB233" i="1"/>
  <c r="AB234" i="1"/>
  <c r="AB235" i="1"/>
  <c r="AB236" i="1"/>
  <c r="AB237" i="1"/>
  <c r="AB238" i="1"/>
  <c r="AB239" i="1"/>
  <c r="AB240" i="1"/>
  <c r="AB241" i="1"/>
  <c r="AB242" i="1"/>
  <c r="AB243" i="1"/>
  <c r="AB244" i="1"/>
  <c r="AB245" i="1"/>
  <c r="AB246" i="1"/>
  <c r="AB247" i="1"/>
  <c r="AB248" i="1"/>
  <c r="AB249" i="1"/>
  <c r="AB250" i="1"/>
  <c r="C7" i="21"/>
  <c r="C9" i="17"/>
  <c r="C9" i="18"/>
  <c r="C7" i="17"/>
  <c r="C6" i="21"/>
  <c r="C7" i="18"/>
  <c r="C6" i="17"/>
  <c r="C6" i="22"/>
  <c r="C5" i="3"/>
  <c r="C6" i="3"/>
  <c r="C6" i="18"/>
  <c r="C8" i="3"/>
  <c r="C7" i="22"/>
  <c r="C20" i="21" l="1"/>
  <c r="C25" i="21"/>
  <c r="C16" i="21"/>
  <c r="C11" i="21"/>
  <c r="C14" i="21"/>
  <c r="C26" i="21"/>
  <c r="C12" i="21"/>
  <c r="C24" i="21"/>
  <c r="C15" i="21"/>
  <c r="C19" i="21"/>
  <c r="C27" i="21"/>
  <c r="C29" i="21"/>
  <c r="C10" i="21"/>
  <c r="C22" i="21"/>
  <c r="C13" i="21"/>
  <c r="C17" i="21"/>
  <c r="C23" i="21"/>
  <c r="C28" i="21"/>
  <c r="C21" i="21"/>
  <c r="C18" i="21"/>
  <c r="C24" i="22"/>
  <c r="C16" i="22"/>
  <c r="C17" i="22"/>
  <c r="C20" i="22"/>
  <c r="C13" i="22"/>
  <c r="C15" i="22"/>
  <c r="C27" i="22"/>
  <c r="C11" i="22"/>
  <c r="C23" i="22"/>
  <c r="C29" i="22"/>
  <c r="C14" i="22"/>
  <c r="C22" i="22"/>
  <c r="C12" i="22"/>
  <c r="C10" i="22"/>
  <c r="C28" i="22"/>
  <c r="C26" i="22"/>
  <c r="C19" i="22"/>
  <c r="C25" i="22"/>
  <c r="C18" i="22"/>
  <c r="C21" i="22"/>
  <c r="C8" i="22"/>
  <c r="C8" i="21"/>
  <c r="E151" i="16" a="1"/>
  <c r="E151" i="16" s="1"/>
  <c r="E152" i="16" s="1" a="1"/>
  <c r="E152" i="16" s="1"/>
  <c r="C8" i="17"/>
  <c r="C8" i="18"/>
  <c r="B3" i="16" a="1"/>
  <c r="B3" i="16" s="1"/>
  <c r="A4" i="16" a="1"/>
  <c r="A4" i="16" s="1"/>
  <c r="C28" i="18"/>
  <c r="C28" i="17"/>
  <c r="C29" i="17"/>
  <c r="C17" i="17"/>
  <c r="C13" i="17"/>
  <c r="C26" i="17"/>
  <c r="C25" i="17"/>
  <c r="C23" i="17"/>
  <c r="C14" i="17"/>
  <c r="C19" i="17"/>
  <c r="C21" i="17"/>
  <c r="C22" i="17"/>
  <c r="C27" i="17"/>
  <c r="C20" i="17"/>
  <c r="C24" i="17"/>
  <c r="C16" i="17"/>
  <c r="C18" i="17"/>
  <c r="C10" i="17"/>
  <c r="C15" i="17"/>
  <c r="C12" i="17"/>
  <c r="C11" i="17"/>
  <c r="C15" i="18"/>
  <c r="C20" i="18"/>
  <c r="C25" i="18"/>
  <c r="C12" i="18"/>
  <c r="C22" i="18"/>
  <c r="C16" i="18"/>
  <c r="C29" i="18"/>
  <c r="C26" i="18"/>
  <c r="C19" i="18"/>
  <c r="C14" i="18"/>
  <c r="C17" i="18"/>
  <c r="C18" i="18"/>
  <c r="C10" i="18"/>
  <c r="C21" i="18"/>
  <c r="C27" i="18"/>
  <c r="C11" i="18"/>
  <c r="C13" i="18"/>
  <c r="C23" i="18"/>
  <c r="C24" i="18"/>
  <c r="C28" i="3"/>
  <c r="C9" i="3"/>
  <c r="C24" i="3"/>
  <c r="C14" i="3"/>
  <c r="C27" i="3"/>
  <c r="C10" i="3"/>
  <c r="C25" i="3"/>
  <c r="C19" i="3"/>
  <c r="C23" i="3"/>
  <c r="C22" i="3"/>
  <c r="C12" i="3"/>
  <c r="C18" i="3"/>
  <c r="C21" i="3"/>
  <c r="C15" i="3"/>
  <c r="C20" i="3"/>
  <c r="C17" i="3"/>
  <c r="C26" i="3"/>
  <c r="C16" i="3"/>
  <c r="C11" i="3"/>
  <c r="C13" i="3"/>
  <c r="E153" i="16" l="1" a="1"/>
  <c r="E153" i="16" s="1"/>
  <c r="E154" i="16" s="1" a="1"/>
  <c r="E154" i="16" s="1"/>
  <c r="A5" i="16" a="1"/>
  <c r="A5" i="16" s="1"/>
  <c r="AB4" i="15"/>
  <c r="AB5" i="15"/>
  <c r="AB6" i="15"/>
  <c r="AB7" i="15"/>
  <c r="AB8" i="15"/>
  <c r="AB9" i="15"/>
  <c r="AB10" i="15"/>
  <c r="AB11" i="15"/>
  <c r="AB12" i="15"/>
  <c r="AB13" i="15"/>
  <c r="AB14" i="15"/>
  <c r="AB15" i="15"/>
  <c r="AB16" i="15"/>
  <c r="AB17" i="15"/>
  <c r="AB18" i="15"/>
  <c r="AB19" i="15"/>
  <c r="AB20" i="15"/>
  <c r="AB21" i="15"/>
  <c r="AB22" i="15"/>
  <c r="AB23" i="15"/>
  <c r="AB24" i="15"/>
  <c r="AB25" i="15"/>
  <c r="AB26" i="15"/>
  <c r="AB27" i="15"/>
  <c r="AB28" i="15"/>
  <c r="AB29" i="15"/>
  <c r="AB30" i="15"/>
  <c r="AB31" i="15"/>
  <c r="AB32" i="15"/>
  <c r="AB33" i="15"/>
  <c r="AB34" i="15"/>
  <c r="AB35" i="15"/>
  <c r="AB36" i="15"/>
  <c r="AB37" i="15"/>
  <c r="AB38" i="15"/>
  <c r="AB39" i="15"/>
  <c r="AB40" i="15"/>
  <c r="AB41" i="15"/>
  <c r="AB42" i="15"/>
  <c r="AB43" i="15"/>
  <c r="AB44" i="15"/>
  <c r="AB45" i="15"/>
  <c r="AB46" i="15"/>
  <c r="AB47" i="15"/>
  <c r="AB48" i="15"/>
  <c r="AB49" i="15"/>
  <c r="AB50" i="15"/>
  <c r="AB51" i="15"/>
  <c r="AB52" i="15"/>
  <c r="AB53" i="15"/>
  <c r="AB54" i="15"/>
  <c r="AB55" i="15"/>
  <c r="AB56" i="15"/>
  <c r="AB57" i="15"/>
  <c r="AB58" i="15"/>
  <c r="AB59" i="15"/>
  <c r="AB60" i="15"/>
  <c r="AB61" i="15"/>
  <c r="AB62" i="15"/>
  <c r="AB63" i="15"/>
  <c r="AB64" i="15"/>
  <c r="AB65" i="15"/>
  <c r="AB66" i="15"/>
  <c r="AB67" i="15"/>
  <c r="AB68" i="15"/>
  <c r="AB69" i="15"/>
  <c r="AB70" i="15"/>
  <c r="AB71" i="15"/>
  <c r="AB72" i="15"/>
  <c r="AB73" i="15"/>
  <c r="AB74" i="15"/>
  <c r="AB75" i="15"/>
  <c r="AB76" i="15"/>
  <c r="AB77" i="15"/>
  <c r="AB78" i="15"/>
  <c r="AB79" i="15"/>
  <c r="AB80" i="15"/>
  <c r="AB81" i="15"/>
  <c r="AB82" i="15"/>
  <c r="AB83" i="15"/>
  <c r="AB84" i="15"/>
  <c r="AB85" i="15"/>
  <c r="AB86" i="15"/>
  <c r="AB87" i="15"/>
  <c r="AB88" i="15"/>
  <c r="AB89" i="15"/>
  <c r="AB90" i="15"/>
  <c r="AB91" i="15"/>
  <c r="AB92" i="15"/>
  <c r="AB93" i="15"/>
  <c r="AB94" i="15"/>
  <c r="AB95" i="15"/>
  <c r="AB96" i="15"/>
  <c r="AB97" i="15"/>
  <c r="AB98" i="15"/>
  <c r="AB99" i="15"/>
  <c r="AB100" i="15"/>
  <c r="AB101" i="15"/>
  <c r="AB102" i="15"/>
  <c r="AB103" i="15"/>
  <c r="AB104" i="15"/>
  <c r="AB105" i="15"/>
  <c r="AB106" i="15"/>
  <c r="AB107" i="15"/>
  <c r="AB108" i="15"/>
  <c r="AB109" i="15"/>
  <c r="AB110" i="15"/>
  <c r="AB111" i="15"/>
  <c r="AB112" i="15"/>
  <c r="AB113" i="15"/>
  <c r="AB114" i="15"/>
  <c r="AB115" i="15"/>
  <c r="AB116" i="15"/>
  <c r="AB117" i="15"/>
  <c r="AB118" i="15"/>
  <c r="AB119" i="15"/>
  <c r="AB120" i="15"/>
  <c r="AB121" i="15"/>
  <c r="AB122" i="15"/>
  <c r="AB123" i="15"/>
  <c r="AB124" i="15"/>
  <c r="AB125" i="15"/>
  <c r="AB126" i="15"/>
  <c r="AB127" i="15"/>
  <c r="AB128" i="15"/>
  <c r="AB129" i="15"/>
  <c r="AB130" i="15"/>
  <c r="AB131" i="15"/>
  <c r="AB132" i="15"/>
  <c r="AB133" i="15"/>
  <c r="AB134" i="15"/>
  <c r="AB135" i="15"/>
  <c r="AB136" i="15"/>
  <c r="AB137" i="15"/>
  <c r="AB138" i="15"/>
  <c r="AB139" i="15"/>
  <c r="AB140" i="15"/>
  <c r="AB141" i="15"/>
  <c r="AB142" i="15"/>
  <c r="AB143" i="15"/>
  <c r="AB144" i="15"/>
  <c r="AB145" i="15"/>
  <c r="AB146" i="15"/>
  <c r="AB147" i="15"/>
  <c r="AB148" i="15"/>
  <c r="AB149" i="15"/>
  <c r="AB150" i="15"/>
  <c r="AB151" i="15"/>
  <c r="AB152" i="15"/>
  <c r="AB153" i="15"/>
  <c r="AB154" i="15"/>
  <c r="AB155" i="15"/>
  <c r="AB156" i="15"/>
  <c r="AB157" i="15"/>
  <c r="AB158" i="15"/>
  <c r="AB159" i="15"/>
  <c r="AB160" i="15"/>
  <c r="AB161" i="15"/>
  <c r="AB162" i="15"/>
  <c r="AB163" i="15"/>
  <c r="AB164" i="15"/>
  <c r="AB165" i="15"/>
  <c r="AB166" i="15"/>
  <c r="AB167" i="15"/>
  <c r="AB168" i="15"/>
  <c r="AB169" i="15"/>
  <c r="AB170" i="15"/>
  <c r="AB171" i="15"/>
  <c r="AB172" i="15"/>
  <c r="AB173" i="15"/>
  <c r="AB174" i="15"/>
  <c r="AB175" i="15"/>
  <c r="AB176" i="15"/>
  <c r="AB177" i="15"/>
  <c r="AB178" i="15"/>
  <c r="AB179" i="15"/>
  <c r="AB180" i="15"/>
  <c r="AB181" i="15"/>
  <c r="AB182" i="15"/>
  <c r="AB183" i="15"/>
  <c r="AB184" i="15"/>
  <c r="AB185" i="15"/>
  <c r="AB186" i="15"/>
  <c r="AB187" i="15"/>
  <c r="AB188" i="15"/>
  <c r="AB189" i="15"/>
  <c r="AB190" i="15"/>
  <c r="AB191" i="15"/>
  <c r="AB192" i="15"/>
  <c r="AB193" i="15"/>
  <c r="AB194" i="15"/>
  <c r="AB195" i="15"/>
  <c r="AB196" i="15"/>
  <c r="AB197" i="15"/>
  <c r="AB198" i="15"/>
  <c r="AB199" i="15"/>
  <c r="AB200" i="15"/>
  <c r="AB201" i="15"/>
  <c r="AB202" i="15"/>
  <c r="AB203" i="15"/>
  <c r="AB204" i="15"/>
  <c r="AB205" i="15"/>
  <c r="AB206" i="15"/>
  <c r="AB207" i="15"/>
  <c r="AB208" i="15"/>
  <c r="AB209" i="15"/>
  <c r="AB210" i="15"/>
  <c r="AB211" i="15"/>
  <c r="AB212" i="15"/>
  <c r="AB213" i="15"/>
  <c r="AB214" i="15"/>
  <c r="AB215" i="15"/>
  <c r="AB216" i="15"/>
  <c r="AB217" i="15"/>
  <c r="AB218" i="15"/>
  <c r="AB219" i="15"/>
  <c r="AB220" i="15"/>
  <c r="AB221" i="15"/>
  <c r="AB222" i="15"/>
  <c r="AB223" i="15"/>
  <c r="AB224" i="15"/>
  <c r="AB225" i="15"/>
  <c r="AB226" i="15"/>
  <c r="AB227" i="15"/>
  <c r="AB228" i="15"/>
  <c r="AB229" i="15"/>
  <c r="AB230" i="15"/>
  <c r="AB231" i="15"/>
  <c r="AB232" i="15"/>
  <c r="AB233" i="15"/>
  <c r="AB234" i="15"/>
  <c r="AB235" i="15"/>
  <c r="AB236" i="15"/>
  <c r="AB237" i="15"/>
  <c r="AB238" i="15"/>
  <c r="AB239" i="15"/>
  <c r="AB240" i="15"/>
  <c r="AB241" i="15"/>
  <c r="AB242" i="15"/>
  <c r="AB243" i="15"/>
  <c r="AB244" i="15"/>
  <c r="AB245" i="15"/>
  <c r="AB246" i="15"/>
  <c r="AB247" i="15"/>
  <c r="AB248" i="15"/>
  <c r="AB249" i="15"/>
  <c r="AB250" i="15"/>
  <c r="AB4" i="14"/>
  <c r="AB5" i="14"/>
  <c r="AB6" i="14"/>
  <c r="AB7" i="14"/>
  <c r="AB8" i="14"/>
  <c r="AB9" i="14"/>
  <c r="AB10" i="14"/>
  <c r="AB11" i="14"/>
  <c r="AB12" i="14"/>
  <c r="AB13" i="14"/>
  <c r="AB14" i="14"/>
  <c r="AB15" i="14"/>
  <c r="AB16" i="14"/>
  <c r="AB17" i="14"/>
  <c r="AB18" i="14"/>
  <c r="AB19" i="14"/>
  <c r="AB20" i="14"/>
  <c r="AB21" i="14"/>
  <c r="AB22" i="14"/>
  <c r="AB23" i="14"/>
  <c r="AB24" i="14"/>
  <c r="AB25" i="14"/>
  <c r="AB26" i="14"/>
  <c r="AB27" i="14"/>
  <c r="AB28" i="14"/>
  <c r="AB29" i="14"/>
  <c r="AB30" i="14"/>
  <c r="AB31" i="14"/>
  <c r="AB32" i="14"/>
  <c r="AB33" i="14"/>
  <c r="AB34" i="14"/>
  <c r="AB35" i="14"/>
  <c r="AB36" i="14"/>
  <c r="AB37" i="14"/>
  <c r="AB38" i="14"/>
  <c r="AB39" i="14"/>
  <c r="AB40" i="14"/>
  <c r="AB41" i="14"/>
  <c r="AB42" i="14"/>
  <c r="AB43" i="14"/>
  <c r="AB44" i="14"/>
  <c r="AB45" i="14"/>
  <c r="AB46" i="14"/>
  <c r="AB47" i="14"/>
  <c r="AB48" i="14"/>
  <c r="AB49" i="14"/>
  <c r="AB50" i="14"/>
  <c r="AB51" i="14"/>
  <c r="AB52" i="14"/>
  <c r="AB53" i="14"/>
  <c r="AB54" i="14"/>
  <c r="AB55" i="14"/>
  <c r="AB56" i="14"/>
  <c r="AB57" i="14"/>
  <c r="AB58" i="14"/>
  <c r="AB59" i="14"/>
  <c r="AB60" i="14"/>
  <c r="AB61" i="14"/>
  <c r="AB62" i="14"/>
  <c r="AB63" i="14"/>
  <c r="AB64" i="14"/>
  <c r="AB65" i="14"/>
  <c r="AB66" i="14"/>
  <c r="AB67" i="14"/>
  <c r="AB68" i="14"/>
  <c r="AB69" i="14"/>
  <c r="AB70" i="14"/>
  <c r="AB71" i="14"/>
  <c r="AB72" i="14"/>
  <c r="AB73" i="14"/>
  <c r="AB74" i="14"/>
  <c r="AB75" i="14"/>
  <c r="AB76" i="14"/>
  <c r="AB77" i="14"/>
  <c r="AB78" i="14"/>
  <c r="AB79" i="14"/>
  <c r="AB80" i="14"/>
  <c r="AB81" i="14"/>
  <c r="AB82" i="14"/>
  <c r="AB83" i="14"/>
  <c r="AB84" i="14"/>
  <c r="AB85" i="14"/>
  <c r="AB86" i="14"/>
  <c r="AB87" i="14"/>
  <c r="AB88" i="14"/>
  <c r="AB89" i="14"/>
  <c r="AB90" i="14"/>
  <c r="AB91" i="14"/>
  <c r="AB92" i="14"/>
  <c r="AB93" i="14"/>
  <c r="AB94" i="14"/>
  <c r="AB95" i="14"/>
  <c r="AB96" i="14"/>
  <c r="AB97" i="14"/>
  <c r="AB98" i="14"/>
  <c r="AB99" i="14"/>
  <c r="AB100" i="14"/>
  <c r="AB101" i="14"/>
  <c r="AB102" i="14"/>
  <c r="AB103" i="14"/>
  <c r="AB104" i="14"/>
  <c r="AB105" i="14"/>
  <c r="AB106" i="14"/>
  <c r="AB107" i="14"/>
  <c r="AB108" i="14"/>
  <c r="AB109" i="14"/>
  <c r="AB110" i="14"/>
  <c r="AB111" i="14"/>
  <c r="AB112" i="14"/>
  <c r="AB113" i="14"/>
  <c r="AB114" i="14"/>
  <c r="AB115" i="14"/>
  <c r="AB116" i="14"/>
  <c r="AB117" i="14"/>
  <c r="AB118" i="14"/>
  <c r="AB119" i="14"/>
  <c r="AB120" i="14"/>
  <c r="AB121" i="14"/>
  <c r="AB122" i="14"/>
  <c r="AB123" i="14"/>
  <c r="AB124" i="14"/>
  <c r="AB125" i="14"/>
  <c r="AB126" i="14"/>
  <c r="AB127" i="14"/>
  <c r="AB128" i="14"/>
  <c r="AB129" i="14"/>
  <c r="AB130" i="14"/>
  <c r="AB131" i="14"/>
  <c r="AB132" i="14"/>
  <c r="AB133" i="14"/>
  <c r="AB134" i="14"/>
  <c r="AB135" i="14"/>
  <c r="AB136" i="14"/>
  <c r="AB137" i="14"/>
  <c r="AB138" i="14"/>
  <c r="AB139" i="14"/>
  <c r="AB140" i="14"/>
  <c r="AB141" i="14"/>
  <c r="AB142" i="14"/>
  <c r="AB143" i="14"/>
  <c r="AB144" i="14"/>
  <c r="AB145" i="14"/>
  <c r="AB146" i="14"/>
  <c r="AB147" i="14"/>
  <c r="AB148" i="14"/>
  <c r="AB149" i="14"/>
  <c r="AB150" i="14"/>
  <c r="AB151" i="14"/>
  <c r="AB152" i="14"/>
  <c r="AB153" i="14"/>
  <c r="AB154" i="14"/>
  <c r="AB155" i="14"/>
  <c r="AB156" i="14"/>
  <c r="AB157" i="14"/>
  <c r="AB158" i="14"/>
  <c r="AB159" i="14"/>
  <c r="AB160" i="14"/>
  <c r="AB161" i="14"/>
  <c r="AB162" i="14"/>
  <c r="AB163" i="14"/>
  <c r="AB164" i="14"/>
  <c r="AB165" i="14"/>
  <c r="AB166" i="14"/>
  <c r="AB167" i="14"/>
  <c r="AB168" i="14"/>
  <c r="AB169" i="14"/>
  <c r="AB170" i="14"/>
  <c r="AB171" i="14"/>
  <c r="AB172" i="14"/>
  <c r="AB173" i="14"/>
  <c r="AB174" i="14"/>
  <c r="AB175" i="14"/>
  <c r="AB176" i="14"/>
  <c r="AB177" i="14"/>
  <c r="AB178" i="14"/>
  <c r="AB179" i="14"/>
  <c r="AB180" i="14"/>
  <c r="AB181" i="14"/>
  <c r="AB182" i="14"/>
  <c r="AB183" i="14"/>
  <c r="AB184" i="14"/>
  <c r="AB185" i="14"/>
  <c r="AB186" i="14"/>
  <c r="AB187" i="14"/>
  <c r="AB188" i="14"/>
  <c r="AB189" i="14"/>
  <c r="AB190" i="14"/>
  <c r="AB191" i="14"/>
  <c r="AB192" i="14"/>
  <c r="AB193" i="14"/>
  <c r="AB194" i="14"/>
  <c r="AB195" i="14"/>
  <c r="AB196" i="14"/>
  <c r="AB197" i="14"/>
  <c r="AB198" i="14"/>
  <c r="AB199" i="14"/>
  <c r="AB200" i="14"/>
  <c r="AB201" i="14"/>
  <c r="AB202" i="14"/>
  <c r="AB203" i="14"/>
  <c r="AB204" i="14"/>
  <c r="AB205" i="14"/>
  <c r="AB206" i="14"/>
  <c r="AB207" i="14"/>
  <c r="AB208" i="14"/>
  <c r="AB209" i="14"/>
  <c r="AB210" i="14"/>
  <c r="AB211" i="14"/>
  <c r="AB212" i="14"/>
  <c r="AB213" i="14"/>
  <c r="AB214" i="14"/>
  <c r="AB215" i="14"/>
  <c r="AB216" i="14"/>
  <c r="AB217" i="14"/>
  <c r="AB218" i="14"/>
  <c r="AB219" i="14"/>
  <c r="AB220" i="14"/>
  <c r="AB221" i="14"/>
  <c r="AB222" i="14"/>
  <c r="AB223" i="14"/>
  <c r="AB224" i="14"/>
  <c r="AB225" i="14"/>
  <c r="AB226" i="14"/>
  <c r="AB227" i="14"/>
  <c r="AB228" i="14"/>
  <c r="AB229" i="14"/>
  <c r="AB230" i="14"/>
  <c r="AB231" i="14"/>
  <c r="AB232" i="14"/>
  <c r="AB233" i="14"/>
  <c r="AB234" i="14"/>
  <c r="AB235" i="14"/>
  <c r="AB236" i="14"/>
  <c r="AB237" i="14"/>
  <c r="AB238" i="14"/>
  <c r="AB239" i="14"/>
  <c r="AB240" i="14"/>
  <c r="AB241" i="14"/>
  <c r="AB242" i="14"/>
  <c r="AB243" i="14"/>
  <c r="AB244" i="14"/>
  <c r="AB245" i="14"/>
  <c r="AB246" i="14"/>
  <c r="AB247" i="14"/>
  <c r="AB248" i="14"/>
  <c r="AB249" i="14"/>
  <c r="AB250" i="14"/>
  <c r="AB4" i="13"/>
  <c r="AB5" i="13"/>
  <c r="AB6" i="13"/>
  <c r="AB7" i="13"/>
  <c r="AB8" i="13"/>
  <c r="AB9" i="13"/>
  <c r="AB10" i="13"/>
  <c r="AB11" i="13"/>
  <c r="AB12" i="13"/>
  <c r="AB13" i="13"/>
  <c r="AB14" i="13"/>
  <c r="AB15" i="13"/>
  <c r="AB16" i="13"/>
  <c r="AB17" i="13"/>
  <c r="AB18" i="13"/>
  <c r="AB19" i="13"/>
  <c r="AB20" i="13"/>
  <c r="AB21" i="13"/>
  <c r="AB22" i="13"/>
  <c r="AB23" i="13"/>
  <c r="AB24" i="13"/>
  <c r="AB25" i="13"/>
  <c r="AB26" i="13"/>
  <c r="AB27" i="13"/>
  <c r="AB28" i="13"/>
  <c r="AB29" i="13"/>
  <c r="AB30" i="13"/>
  <c r="AB31" i="13"/>
  <c r="AB32" i="13"/>
  <c r="AB33" i="13"/>
  <c r="AB34" i="13"/>
  <c r="AB35" i="13"/>
  <c r="AB36" i="13"/>
  <c r="AB37" i="13"/>
  <c r="AB38" i="13"/>
  <c r="AB39" i="13"/>
  <c r="AB40" i="13"/>
  <c r="AB41" i="13"/>
  <c r="AB42" i="13"/>
  <c r="AB43" i="13"/>
  <c r="AB44" i="13"/>
  <c r="AB45" i="13"/>
  <c r="AB46" i="13"/>
  <c r="AB47" i="13"/>
  <c r="AB48" i="13"/>
  <c r="AB49" i="13"/>
  <c r="AB50" i="13"/>
  <c r="AB51" i="13"/>
  <c r="AB52" i="13"/>
  <c r="AB53" i="13"/>
  <c r="AB54" i="13"/>
  <c r="AB55" i="13"/>
  <c r="AB56" i="13"/>
  <c r="AB57" i="13"/>
  <c r="AB58" i="13"/>
  <c r="AB59" i="13"/>
  <c r="AB60" i="13"/>
  <c r="AB61" i="13"/>
  <c r="AB62" i="13"/>
  <c r="AB63" i="13"/>
  <c r="AB64" i="13"/>
  <c r="AB65" i="13"/>
  <c r="AB66" i="13"/>
  <c r="AB67" i="13"/>
  <c r="AB68" i="13"/>
  <c r="AB69" i="13"/>
  <c r="AB70" i="13"/>
  <c r="AB71" i="13"/>
  <c r="AB72" i="13"/>
  <c r="AB73" i="13"/>
  <c r="AB74" i="13"/>
  <c r="AB75" i="13"/>
  <c r="AB76" i="13"/>
  <c r="AB77" i="13"/>
  <c r="AB78" i="13"/>
  <c r="AB79" i="13"/>
  <c r="AB80" i="13"/>
  <c r="AB81" i="13"/>
  <c r="AB82" i="13"/>
  <c r="AB83" i="13"/>
  <c r="AB84" i="13"/>
  <c r="AB85" i="13"/>
  <c r="AB86" i="13"/>
  <c r="AB87" i="13"/>
  <c r="AB88" i="13"/>
  <c r="AB89" i="13"/>
  <c r="AB90" i="13"/>
  <c r="AB91" i="13"/>
  <c r="AB92" i="13"/>
  <c r="AB93" i="13"/>
  <c r="AB94" i="13"/>
  <c r="AB95" i="13"/>
  <c r="AB96" i="13"/>
  <c r="AB97" i="13"/>
  <c r="AB98" i="13"/>
  <c r="AB99" i="13"/>
  <c r="AB100" i="13"/>
  <c r="AB101" i="13"/>
  <c r="AB102" i="13"/>
  <c r="AB103" i="13"/>
  <c r="AB104" i="13"/>
  <c r="AB105" i="13"/>
  <c r="AB106" i="13"/>
  <c r="AB107" i="13"/>
  <c r="AB108" i="13"/>
  <c r="AB109" i="13"/>
  <c r="AB110" i="13"/>
  <c r="AB111" i="13"/>
  <c r="AB112" i="13"/>
  <c r="AB113" i="13"/>
  <c r="AB114" i="13"/>
  <c r="AB115" i="13"/>
  <c r="AB116" i="13"/>
  <c r="AB117" i="13"/>
  <c r="AB118" i="13"/>
  <c r="AB119" i="13"/>
  <c r="AB120" i="13"/>
  <c r="AB121" i="13"/>
  <c r="AB122" i="13"/>
  <c r="AB123" i="13"/>
  <c r="AB124" i="13"/>
  <c r="AB125" i="13"/>
  <c r="AB126" i="13"/>
  <c r="AB127" i="13"/>
  <c r="AB128" i="13"/>
  <c r="AB129" i="13"/>
  <c r="AB130" i="13"/>
  <c r="AB131" i="13"/>
  <c r="AB132" i="13"/>
  <c r="AB133" i="13"/>
  <c r="AB134" i="13"/>
  <c r="AB135" i="13"/>
  <c r="AB136" i="13"/>
  <c r="AB137" i="13"/>
  <c r="AB138" i="13"/>
  <c r="AB139" i="13"/>
  <c r="AB140" i="13"/>
  <c r="AB141" i="13"/>
  <c r="AB142" i="13"/>
  <c r="AB143" i="13"/>
  <c r="AB144" i="13"/>
  <c r="AB145" i="13"/>
  <c r="AB146" i="13"/>
  <c r="AB147" i="13"/>
  <c r="AB148" i="13"/>
  <c r="AB149" i="13"/>
  <c r="AB150" i="13"/>
  <c r="AB151" i="13"/>
  <c r="AB152" i="13"/>
  <c r="AB153" i="13"/>
  <c r="AB154" i="13"/>
  <c r="AB155" i="13"/>
  <c r="AB156" i="13"/>
  <c r="AB157" i="13"/>
  <c r="AB158" i="13"/>
  <c r="AB159" i="13"/>
  <c r="AB160" i="13"/>
  <c r="AB161" i="13"/>
  <c r="AB162" i="13"/>
  <c r="AB163" i="13"/>
  <c r="AB164" i="13"/>
  <c r="AB165" i="13"/>
  <c r="AB166" i="13"/>
  <c r="AB167" i="13"/>
  <c r="AB168" i="13"/>
  <c r="AB169" i="13"/>
  <c r="AB170" i="13"/>
  <c r="AB171" i="13"/>
  <c r="AB172" i="13"/>
  <c r="AB173" i="13"/>
  <c r="AB174" i="13"/>
  <c r="AB175" i="13"/>
  <c r="AB176" i="13"/>
  <c r="AB177" i="13"/>
  <c r="AB178" i="13"/>
  <c r="AB179" i="13"/>
  <c r="AB180" i="13"/>
  <c r="AB181" i="13"/>
  <c r="AB182" i="13"/>
  <c r="AB183" i="13"/>
  <c r="AB184" i="13"/>
  <c r="AB185" i="13"/>
  <c r="AB186" i="13"/>
  <c r="AB187" i="13"/>
  <c r="AB188" i="13"/>
  <c r="AB189" i="13"/>
  <c r="AB190" i="13"/>
  <c r="AB191" i="13"/>
  <c r="AB192" i="13"/>
  <c r="AB193" i="13"/>
  <c r="AB194" i="13"/>
  <c r="AB195" i="13"/>
  <c r="AB196" i="13"/>
  <c r="AB197" i="13"/>
  <c r="AB198" i="13"/>
  <c r="AB199" i="13"/>
  <c r="AB200" i="13"/>
  <c r="AB201" i="13"/>
  <c r="AB202" i="13"/>
  <c r="AB203" i="13"/>
  <c r="AB204" i="13"/>
  <c r="AB205" i="13"/>
  <c r="AB206" i="13"/>
  <c r="AB207" i="13"/>
  <c r="AB208" i="13"/>
  <c r="AB209" i="13"/>
  <c r="AB210" i="13"/>
  <c r="AB211" i="13"/>
  <c r="AB212" i="13"/>
  <c r="AB213" i="13"/>
  <c r="AB214" i="13"/>
  <c r="AB215" i="13"/>
  <c r="AB216" i="13"/>
  <c r="AB217" i="13"/>
  <c r="AB218" i="13"/>
  <c r="AB219" i="13"/>
  <c r="AB220" i="13"/>
  <c r="AB221" i="13"/>
  <c r="AB222" i="13"/>
  <c r="AB223" i="13"/>
  <c r="AB224" i="13"/>
  <c r="AB225" i="13"/>
  <c r="AB226" i="13"/>
  <c r="AB227" i="13"/>
  <c r="AB228" i="13"/>
  <c r="AB229" i="13"/>
  <c r="AB230" i="13"/>
  <c r="AB231" i="13"/>
  <c r="AB232" i="13"/>
  <c r="AB233" i="13"/>
  <c r="AB234" i="13"/>
  <c r="AB235" i="13"/>
  <c r="AB236" i="13"/>
  <c r="AB237" i="13"/>
  <c r="AB238" i="13"/>
  <c r="AB239" i="13"/>
  <c r="AB240" i="13"/>
  <c r="AB241" i="13"/>
  <c r="AB242" i="13"/>
  <c r="AB243" i="13"/>
  <c r="AB244" i="13"/>
  <c r="AB245" i="13"/>
  <c r="AB246" i="13"/>
  <c r="AB247" i="13"/>
  <c r="AB248" i="13"/>
  <c r="AB249" i="13"/>
  <c r="AB250" i="13"/>
  <c r="AB4" i="12"/>
  <c r="AB5" i="12"/>
  <c r="AB6" i="12"/>
  <c r="AB7" i="12"/>
  <c r="AB8" i="12"/>
  <c r="AB9" i="12"/>
  <c r="AB10" i="12"/>
  <c r="AB11" i="12"/>
  <c r="AB12" i="12"/>
  <c r="AB13" i="12"/>
  <c r="AB14" i="12"/>
  <c r="AB15" i="12"/>
  <c r="AB16" i="12"/>
  <c r="AB17" i="12"/>
  <c r="AB18" i="12"/>
  <c r="AB19" i="12"/>
  <c r="AB20" i="12"/>
  <c r="AB21" i="12"/>
  <c r="AB22" i="12"/>
  <c r="AB23" i="12"/>
  <c r="AB24" i="12"/>
  <c r="AB25" i="12"/>
  <c r="AB26" i="12"/>
  <c r="AB27" i="12"/>
  <c r="AB28" i="12"/>
  <c r="AB29" i="12"/>
  <c r="AB30" i="12"/>
  <c r="AB31" i="12"/>
  <c r="AB32" i="12"/>
  <c r="AB33" i="12"/>
  <c r="AB34" i="12"/>
  <c r="AB35" i="12"/>
  <c r="AB36" i="12"/>
  <c r="AB37" i="12"/>
  <c r="AB38" i="12"/>
  <c r="AB39" i="12"/>
  <c r="AB40" i="12"/>
  <c r="AB41" i="12"/>
  <c r="AB42" i="12"/>
  <c r="AB43" i="12"/>
  <c r="AB44" i="12"/>
  <c r="AB45" i="12"/>
  <c r="AB46" i="12"/>
  <c r="AB47" i="12"/>
  <c r="AB48" i="12"/>
  <c r="AB49" i="12"/>
  <c r="AB50" i="12"/>
  <c r="AB51" i="12"/>
  <c r="AB52" i="12"/>
  <c r="AB53" i="12"/>
  <c r="AB54" i="12"/>
  <c r="AB55" i="12"/>
  <c r="AB56" i="12"/>
  <c r="AB57" i="12"/>
  <c r="AB58" i="12"/>
  <c r="AB59" i="12"/>
  <c r="AB60" i="12"/>
  <c r="AB61" i="12"/>
  <c r="AB62" i="12"/>
  <c r="AB63" i="12"/>
  <c r="AB64" i="12"/>
  <c r="AB65" i="12"/>
  <c r="AB66" i="12"/>
  <c r="AB67" i="12"/>
  <c r="AB68" i="12"/>
  <c r="AB69" i="12"/>
  <c r="AB70" i="12"/>
  <c r="AB71" i="12"/>
  <c r="AB72" i="12"/>
  <c r="AB73" i="12"/>
  <c r="AB74" i="12"/>
  <c r="AB75" i="12"/>
  <c r="AB76" i="12"/>
  <c r="AB77" i="12"/>
  <c r="AB78" i="12"/>
  <c r="AB79" i="12"/>
  <c r="AB80" i="12"/>
  <c r="AB81" i="12"/>
  <c r="AB82" i="12"/>
  <c r="AB83" i="12"/>
  <c r="AB84" i="12"/>
  <c r="AB85" i="12"/>
  <c r="AB86" i="12"/>
  <c r="AB87" i="12"/>
  <c r="AB88" i="12"/>
  <c r="AB89" i="12"/>
  <c r="AB90" i="12"/>
  <c r="AB91" i="12"/>
  <c r="AB92" i="12"/>
  <c r="AB93" i="12"/>
  <c r="AB94" i="12"/>
  <c r="AB95" i="12"/>
  <c r="AB96" i="12"/>
  <c r="AB97" i="12"/>
  <c r="AB98" i="12"/>
  <c r="AB99" i="12"/>
  <c r="AB100" i="12"/>
  <c r="AB101" i="12"/>
  <c r="AB102" i="12"/>
  <c r="AB103" i="12"/>
  <c r="AB104" i="12"/>
  <c r="AB105" i="12"/>
  <c r="AB106" i="12"/>
  <c r="AB107" i="12"/>
  <c r="AB108" i="12"/>
  <c r="AB109" i="12"/>
  <c r="AB110" i="12"/>
  <c r="AB111" i="12"/>
  <c r="AB112" i="12"/>
  <c r="AB113" i="12"/>
  <c r="AB114" i="12"/>
  <c r="AB115" i="12"/>
  <c r="AB116" i="12"/>
  <c r="AB117" i="12"/>
  <c r="AB118" i="12"/>
  <c r="AB119" i="12"/>
  <c r="AB120" i="12"/>
  <c r="AB121" i="12"/>
  <c r="AB122" i="12"/>
  <c r="AB123" i="12"/>
  <c r="AB124" i="12"/>
  <c r="AB125" i="12"/>
  <c r="AB126" i="12"/>
  <c r="AB127" i="12"/>
  <c r="AB128" i="12"/>
  <c r="AB129" i="12"/>
  <c r="AB130" i="12"/>
  <c r="AB131" i="12"/>
  <c r="AB132" i="12"/>
  <c r="AB133" i="12"/>
  <c r="AB134" i="12"/>
  <c r="AB135" i="12"/>
  <c r="AB136" i="12"/>
  <c r="AB137" i="12"/>
  <c r="AB138" i="12"/>
  <c r="AB139" i="12"/>
  <c r="AB140" i="12"/>
  <c r="AB141" i="12"/>
  <c r="AB142" i="12"/>
  <c r="AB143" i="12"/>
  <c r="AB144" i="12"/>
  <c r="AB145" i="12"/>
  <c r="AB146" i="12"/>
  <c r="AB147" i="12"/>
  <c r="AB148" i="12"/>
  <c r="AB149" i="12"/>
  <c r="AB150" i="12"/>
  <c r="AB151" i="12"/>
  <c r="AB152" i="12"/>
  <c r="AB153" i="12"/>
  <c r="AB154" i="12"/>
  <c r="AB155" i="12"/>
  <c r="AB156" i="12"/>
  <c r="AB157" i="12"/>
  <c r="AB158" i="12"/>
  <c r="AB159" i="12"/>
  <c r="AB160" i="12"/>
  <c r="AB161" i="12"/>
  <c r="AB162" i="12"/>
  <c r="AB163" i="12"/>
  <c r="AB164" i="12"/>
  <c r="AB165" i="12"/>
  <c r="AB166" i="12"/>
  <c r="AB167" i="12"/>
  <c r="AB168" i="12"/>
  <c r="AB169" i="12"/>
  <c r="AB170" i="12"/>
  <c r="AB171" i="12"/>
  <c r="AB172" i="12"/>
  <c r="AB173" i="12"/>
  <c r="AB174" i="12"/>
  <c r="AB175" i="12"/>
  <c r="AB176" i="12"/>
  <c r="AB177" i="12"/>
  <c r="AB178" i="12"/>
  <c r="AB179" i="12"/>
  <c r="AB180" i="12"/>
  <c r="AB181" i="12"/>
  <c r="AB182" i="12"/>
  <c r="AB183" i="12"/>
  <c r="AB184" i="12"/>
  <c r="AB185" i="12"/>
  <c r="AB186" i="12"/>
  <c r="AB187" i="12"/>
  <c r="AB188" i="12"/>
  <c r="AB189" i="12"/>
  <c r="AB190" i="12"/>
  <c r="AB191" i="12"/>
  <c r="AB192" i="12"/>
  <c r="AB193" i="12"/>
  <c r="AB194" i="12"/>
  <c r="AB195" i="12"/>
  <c r="AB196" i="12"/>
  <c r="AB197" i="12"/>
  <c r="AB198" i="12"/>
  <c r="AB199" i="12"/>
  <c r="AB200" i="12"/>
  <c r="AB201" i="12"/>
  <c r="AB202" i="12"/>
  <c r="AB203" i="12"/>
  <c r="AB204" i="12"/>
  <c r="AB205" i="12"/>
  <c r="AB206" i="12"/>
  <c r="AB207" i="12"/>
  <c r="AB208" i="12"/>
  <c r="AB209" i="12"/>
  <c r="AB210" i="12"/>
  <c r="AB211" i="12"/>
  <c r="AB212" i="12"/>
  <c r="AB213" i="12"/>
  <c r="AB214" i="12"/>
  <c r="AB215" i="12"/>
  <c r="AB216" i="12"/>
  <c r="AB217" i="12"/>
  <c r="AB218" i="12"/>
  <c r="AB219" i="12"/>
  <c r="AB220" i="12"/>
  <c r="AB221" i="12"/>
  <c r="AB222" i="12"/>
  <c r="AB223" i="12"/>
  <c r="AB224" i="12"/>
  <c r="AB225" i="12"/>
  <c r="AB226" i="12"/>
  <c r="AB227" i="12"/>
  <c r="AB228" i="12"/>
  <c r="AB229" i="12"/>
  <c r="AB230" i="12"/>
  <c r="AB231" i="12"/>
  <c r="AB232" i="12"/>
  <c r="AB233" i="12"/>
  <c r="AB234" i="12"/>
  <c r="AB235" i="12"/>
  <c r="AB236" i="12"/>
  <c r="AB237" i="12"/>
  <c r="AB238" i="12"/>
  <c r="AB239" i="12"/>
  <c r="AB240" i="12"/>
  <c r="AB241" i="12"/>
  <c r="AB242" i="12"/>
  <c r="AB243" i="12"/>
  <c r="AB244" i="12"/>
  <c r="AB245" i="12"/>
  <c r="AB246" i="12"/>
  <c r="AB247" i="12"/>
  <c r="AB248" i="12"/>
  <c r="AB249" i="12"/>
  <c r="AB250" i="12"/>
  <c r="AB4" i="11"/>
  <c r="AB5" i="11"/>
  <c r="AB6" i="11"/>
  <c r="AB7" i="11"/>
  <c r="AB8" i="11"/>
  <c r="AB9" i="11"/>
  <c r="AB10" i="11"/>
  <c r="AB11" i="11"/>
  <c r="AB12" i="11"/>
  <c r="AB13" i="11"/>
  <c r="AB14" i="11"/>
  <c r="AB15" i="11"/>
  <c r="AB16" i="11"/>
  <c r="AB17" i="11"/>
  <c r="AB18" i="11"/>
  <c r="AB19" i="11"/>
  <c r="AB20" i="11"/>
  <c r="AB21" i="11"/>
  <c r="AB22" i="11"/>
  <c r="AB23" i="11"/>
  <c r="AB24" i="11"/>
  <c r="AB25" i="11"/>
  <c r="AB26" i="11"/>
  <c r="AB27" i="11"/>
  <c r="AB28" i="11"/>
  <c r="AB29" i="11"/>
  <c r="AB30" i="11"/>
  <c r="AB31" i="11"/>
  <c r="AB32" i="11"/>
  <c r="AB33" i="11"/>
  <c r="AB34" i="11"/>
  <c r="AB35" i="11"/>
  <c r="AB36" i="11"/>
  <c r="AB37" i="11"/>
  <c r="AB38" i="11"/>
  <c r="AB39" i="11"/>
  <c r="AB40" i="11"/>
  <c r="AB41" i="11"/>
  <c r="AB42" i="11"/>
  <c r="AB43" i="11"/>
  <c r="AB44" i="11"/>
  <c r="AB45" i="11"/>
  <c r="AB46" i="11"/>
  <c r="AB47" i="11"/>
  <c r="AB48" i="11"/>
  <c r="AB49" i="11"/>
  <c r="AB50" i="11"/>
  <c r="AB51" i="11"/>
  <c r="AB52" i="11"/>
  <c r="AB53" i="11"/>
  <c r="AB54" i="11"/>
  <c r="AB55" i="11"/>
  <c r="AB56" i="11"/>
  <c r="AB57" i="11"/>
  <c r="AB58" i="11"/>
  <c r="AB59" i="11"/>
  <c r="AB60" i="11"/>
  <c r="AB61" i="11"/>
  <c r="AB62" i="11"/>
  <c r="AB63" i="11"/>
  <c r="AB64" i="11"/>
  <c r="AB65" i="11"/>
  <c r="AB66" i="11"/>
  <c r="AB67" i="11"/>
  <c r="AB68" i="11"/>
  <c r="AB69" i="11"/>
  <c r="AB70" i="11"/>
  <c r="AB71" i="11"/>
  <c r="AB72" i="11"/>
  <c r="AB73" i="11"/>
  <c r="AB74" i="11"/>
  <c r="AB75" i="11"/>
  <c r="AB76" i="11"/>
  <c r="AB77" i="11"/>
  <c r="AB78" i="11"/>
  <c r="AB79" i="11"/>
  <c r="AB80" i="11"/>
  <c r="AB81" i="11"/>
  <c r="AB82" i="11"/>
  <c r="AB83" i="11"/>
  <c r="AB84" i="11"/>
  <c r="AB85" i="11"/>
  <c r="AB86" i="11"/>
  <c r="AB87" i="11"/>
  <c r="AB88" i="11"/>
  <c r="AB89" i="11"/>
  <c r="AB90" i="11"/>
  <c r="AB91" i="11"/>
  <c r="AB92" i="11"/>
  <c r="AB93" i="11"/>
  <c r="AB94" i="11"/>
  <c r="AB95" i="11"/>
  <c r="AB96" i="11"/>
  <c r="AB97" i="11"/>
  <c r="AB98" i="11"/>
  <c r="AB99" i="11"/>
  <c r="AB100" i="11"/>
  <c r="AB101" i="11"/>
  <c r="AB102" i="11"/>
  <c r="AB103" i="11"/>
  <c r="AB104" i="11"/>
  <c r="AB105" i="11"/>
  <c r="AB106" i="11"/>
  <c r="AB107" i="11"/>
  <c r="AB108" i="11"/>
  <c r="AB109" i="11"/>
  <c r="AB110" i="11"/>
  <c r="AB111" i="11"/>
  <c r="AB112" i="11"/>
  <c r="AB113" i="11"/>
  <c r="AB114" i="11"/>
  <c r="AB115" i="11"/>
  <c r="AB116" i="11"/>
  <c r="AB117" i="11"/>
  <c r="AB118" i="11"/>
  <c r="AB119" i="11"/>
  <c r="AB120" i="11"/>
  <c r="AB121" i="11"/>
  <c r="AB122" i="11"/>
  <c r="AB123" i="11"/>
  <c r="AB124" i="11"/>
  <c r="AB125" i="11"/>
  <c r="AB126" i="11"/>
  <c r="AB127" i="11"/>
  <c r="AB128" i="11"/>
  <c r="AB129" i="11"/>
  <c r="AB130" i="11"/>
  <c r="AB131" i="11"/>
  <c r="AB132" i="11"/>
  <c r="AB133" i="11"/>
  <c r="AB134" i="11"/>
  <c r="AB135" i="11"/>
  <c r="AB136" i="11"/>
  <c r="AB137" i="11"/>
  <c r="AB138" i="11"/>
  <c r="AB139" i="11"/>
  <c r="AB140" i="11"/>
  <c r="AB141" i="11"/>
  <c r="AB142" i="11"/>
  <c r="AB143" i="11"/>
  <c r="AB144" i="11"/>
  <c r="AB145" i="11"/>
  <c r="AB146" i="11"/>
  <c r="AB147" i="11"/>
  <c r="AB148" i="11"/>
  <c r="AB149" i="11"/>
  <c r="AB150" i="11"/>
  <c r="AB151" i="11"/>
  <c r="AB152" i="11"/>
  <c r="AB153" i="11"/>
  <c r="AB154" i="11"/>
  <c r="AB155" i="11"/>
  <c r="AB156" i="11"/>
  <c r="AB157" i="11"/>
  <c r="AB158" i="11"/>
  <c r="AB159" i="11"/>
  <c r="AB160" i="11"/>
  <c r="AB161" i="11"/>
  <c r="AB162" i="11"/>
  <c r="AB163" i="11"/>
  <c r="AB164" i="11"/>
  <c r="AB165" i="11"/>
  <c r="AB166" i="11"/>
  <c r="AB167" i="11"/>
  <c r="AB168" i="11"/>
  <c r="AB169" i="11"/>
  <c r="AB170" i="11"/>
  <c r="AB171" i="11"/>
  <c r="AB172" i="11"/>
  <c r="AB173" i="11"/>
  <c r="AB174" i="11"/>
  <c r="AB175" i="11"/>
  <c r="AB176" i="11"/>
  <c r="AB177" i="11"/>
  <c r="AB178" i="11"/>
  <c r="AB179" i="11"/>
  <c r="AB180" i="11"/>
  <c r="AB181" i="11"/>
  <c r="AB182" i="11"/>
  <c r="AB183" i="11"/>
  <c r="AB184" i="11"/>
  <c r="AB185" i="11"/>
  <c r="AB186" i="11"/>
  <c r="AB187" i="11"/>
  <c r="AB188" i="11"/>
  <c r="AB189" i="11"/>
  <c r="AB190" i="11"/>
  <c r="AB191" i="11"/>
  <c r="AB192" i="11"/>
  <c r="AB193" i="11"/>
  <c r="AB194" i="11"/>
  <c r="AB195" i="11"/>
  <c r="AB196" i="11"/>
  <c r="AB197" i="11"/>
  <c r="AB198" i="11"/>
  <c r="AB199" i="11"/>
  <c r="AB200" i="11"/>
  <c r="AB201" i="11"/>
  <c r="AB202" i="11"/>
  <c r="AB203" i="11"/>
  <c r="AB204" i="11"/>
  <c r="AB205" i="11"/>
  <c r="AB206" i="11"/>
  <c r="AB207" i="11"/>
  <c r="AB208" i="11"/>
  <c r="AB209" i="11"/>
  <c r="AB210" i="11"/>
  <c r="AB211" i="11"/>
  <c r="AB212" i="11"/>
  <c r="AB213" i="11"/>
  <c r="AB214" i="11"/>
  <c r="AB215" i="11"/>
  <c r="AB216" i="11"/>
  <c r="AB217" i="11"/>
  <c r="AB218" i="11"/>
  <c r="AB219" i="11"/>
  <c r="AB220" i="11"/>
  <c r="AB221" i="11"/>
  <c r="AB222" i="11"/>
  <c r="AB223" i="11"/>
  <c r="AB224" i="11"/>
  <c r="AB225" i="11"/>
  <c r="AB226" i="11"/>
  <c r="AB227" i="11"/>
  <c r="AB228" i="11"/>
  <c r="AB229" i="11"/>
  <c r="AB230" i="11"/>
  <c r="AB231" i="11"/>
  <c r="AB232" i="11"/>
  <c r="AB233" i="11"/>
  <c r="AB234" i="11"/>
  <c r="AB235" i="11"/>
  <c r="AB236" i="11"/>
  <c r="AB237" i="11"/>
  <c r="AB238" i="11"/>
  <c r="AB239" i="11"/>
  <c r="AB240" i="11"/>
  <c r="AB241" i="11"/>
  <c r="AB242" i="11"/>
  <c r="AB243" i="11"/>
  <c r="AB244" i="11"/>
  <c r="AB245" i="11"/>
  <c r="AB246" i="11"/>
  <c r="AB247" i="11"/>
  <c r="AB248" i="11"/>
  <c r="AB249" i="11"/>
  <c r="AB250" i="11"/>
  <c r="AB4" i="10"/>
  <c r="AB5" i="10"/>
  <c r="AB6" i="10"/>
  <c r="AB7" i="10"/>
  <c r="AB8" i="10"/>
  <c r="AB9" i="10"/>
  <c r="AB10" i="10"/>
  <c r="AB11" i="10"/>
  <c r="AB12" i="10"/>
  <c r="AB13" i="10"/>
  <c r="AB14" i="10"/>
  <c r="AB15" i="10"/>
  <c r="AB16" i="10"/>
  <c r="AB17" i="10"/>
  <c r="AB18" i="10"/>
  <c r="AB19" i="10"/>
  <c r="AB20" i="10"/>
  <c r="AB21" i="10"/>
  <c r="AB22" i="10"/>
  <c r="AB23" i="10"/>
  <c r="AB24" i="10"/>
  <c r="AB25" i="10"/>
  <c r="AB26" i="10"/>
  <c r="AB27" i="10"/>
  <c r="AB28" i="10"/>
  <c r="AB29" i="10"/>
  <c r="AB30" i="10"/>
  <c r="AB31" i="10"/>
  <c r="AB32" i="10"/>
  <c r="AB33" i="10"/>
  <c r="AB34" i="10"/>
  <c r="AB35" i="10"/>
  <c r="AB36" i="10"/>
  <c r="AB37" i="10"/>
  <c r="AB38" i="10"/>
  <c r="AB39" i="10"/>
  <c r="AB40" i="10"/>
  <c r="AB41" i="10"/>
  <c r="AB42" i="10"/>
  <c r="AB43" i="10"/>
  <c r="AB44" i="10"/>
  <c r="AB45" i="10"/>
  <c r="AB46" i="10"/>
  <c r="AB47" i="10"/>
  <c r="AB48" i="10"/>
  <c r="AB49" i="10"/>
  <c r="AB50" i="10"/>
  <c r="AB51" i="10"/>
  <c r="AB52" i="10"/>
  <c r="AB53" i="10"/>
  <c r="AB54" i="10"/>
  <c r="AB55" i="10"/>
  <c r="AB56" i="10"/>
  <c r="AB57" i="10"/>
  <c r="AB58" i="10"/>
  <c r="AB59" i="10"/>
  <c r="AB60" i="10"/>
  <c r="AB61" i="10"/>
  <c r="AB62" i="10"/>
  <c r="AB63" i="10"/>
  <c r="AB64" i="10"/>
  <c r="AB65" i="10"/>
  <c r="AB66" i="10"/>
  <c r="AB67" i="10"/>
  <c r="AB68" i="10"/>
  <c r="AB69" i="10"/>
  <c r="AB70" i="10"/>
  <c r="AB71" i="10"/>
  <c r="AB72" i="10"/>
  <c r="AB73" i="10"/>
  <c r="AB74" i="10"/>
  <c r="AB75" i="10"/>
  <c r="AB76" i="10"/>
  <c r="AB77" i="10"/>
  <c r="AB78" i="10"/>
  <c r="AB79" i="10"/>
  <c r="AB80" i="10"/>
  <c r="AB81" i="10"/>
  <c r="AB82" i="10"/>
  <c r="AB83" i="10"/>
  <c r="AB84" i="10"/>
  <c r="AB85" i="10"/>
  <c r="AB86" i="10"/>
  <c r="AB87" i="10"/>
  <c r="AB88" i="10"/>
  <c r="AB89" i="10"/>
  <c r="AB90" i="10"/>
  <c r="AB91" i="10"/>
  <c r="AB92" i="10"/>
  <c r="AB93" i="10"/>
  <c r="AB94" i="10"/>
  <c r="AB95" i="10"/>
  <c r="AB96" i="10"/>
  <c r="AB97" i="10"/>
  <c r="AB98" i="10"/>
  <c r="AB99" i="10"/>
  <c r="AB100" i="10"/>
  <c r="AB101" i="10"/>
  <c r="AB102" i="10"/>
  <c r="AB103" i="10"/>
  <c r="AB104" i="10"/>
  <c r="AB105" i="10"/>
  <c r="AB106" i="10"/>
  <c r="AB107" i="10"/>
  <c r="AB108" i="10"/>
  <c r="AB109" i="10"/>
  <c r="AB110" i="10"/>
  <c r="AB111" i="10"/>
  <c r="AB112" i="10"/>
  <c r="AB113" i="10"/>
  <c r="AB114" i="10"/>
  <c r="AB115" i="10"/>
  <c r="AB116" i="10"/>
  <c r="AB117" i="10"/>
  <c r="AB118" i="10"/>
  <c r="AB119" i="10"/>
  <c r="AB120" i="10"/>
  <c r="AB121" i="10"/>
  <c r="AB122" i="10"/>
  <c r="AB123" i="10"/>
  <c r="AB124" i="10"/>
  <c r="AB125" i="10"/>
  <c r="AB126" i="10"/>
  <c r="AB127" i="10"/>
  <c r="AB128" i="10"/>
  <c r="AB129" i="10"/>
  <c r="AB130" i="10"/>
  <c r="AB131" i="10"/>
  <c r="AB132" i="10"/>
  <c r="AB133" i="10"/>
  <c r="AB134" i="10"/>
  <c r="AB135" i="10"/>
  <c r="AB136" i="10"/>
  <c r="AB137" i="10"/>
  <c r="AB138" i="10"/>
  <c r="AB139" i="10"/>
  <c r="AB140" i="10"/>
  <c r="AB141" i="10"/>
  <c r="AB142" i="10"/>
  <c r="AB143" i="10"/>
  <c r="AB144" i="10"/>
  <c r="AB145" i="10"/>
  <c r="AB146" i="10"/>
  <c r="AB147" i="10"/>
  <c r="AB148" i="10"/>
  <c r="AB149" i="10"/>
  <c r="AB150" i="10"/>
  <c r="AB151" i="10"/>
  <c r="AB152" i="10"/>
  <c r="AB153" i="10"/>
  <c r="AB154" i="10"/>
  <c r="AB155" i="10"/>
  <c r="AB156" i="10"/>
  <c r="AB157" i="10"/>
  <c r="AB158" i="10"/>
  <c r="AB159" i="10"/>
  <c r="AB160" i="10"/>
  <c r="AB161" i="10"/>
  <c r="AB162" i="10"/>
  <c r="AB163" i="10"/>
  <c r="AB164" i="10"/>
  <c r="AB165" i="10"/>
  <c r="AB166" i="10"/>
  <c r="AB167" i="10"/>
  <c r="AB168" i="10"/>
  <c r="AB169" i="10"/>
  <c r="AB170" i="10"/>
  <c r="AB171" i="10"/>
  <c r="AB172" i="10"/>
  <c r="AB173" i="10"/>
  <c r="AB174" i="10"/>
  <c r="AB175" i="10"/>
  <c r="AB176" i="10"/>
  <c r="AB177" i="10"/>
  <c r="AB178" i="10"/>
  <c r="AB179" i="10"/>
  <c r="AB180" i="10"/>
  <c r="AB181" i="10"/>
  <c r="AB182" i="10"/>
  <c r="AB183" i="10"/>
  <c r="AB184" i="10"/>
  <c r="AB185" i="10"/>
  <c r="AB186" i="10"/>
  <c r="AB187" i="10"/>
  <c r="AB188" i="10"/>
  <c r="AB189" i="10"/>
  <c r="AB190" i="10"/>
  <c r="AB191" i="10"/>
  <c r="AB192" i="10"/>
  <c r="AB193" i="10"/>
  <c r="AB194" i="10"/>
  <c r="AB195" i="10"/>
  <c r="AB196" i="10"/>
  <c r="AB197" i="10"/>
  <c r="AB198" i="10"/>
  <c r="AB199" i="10"/>
  <c r="AB200" i="10"/>
  <c r="AB201" i="10"/>
  <c r="AB202" i="10"/>
  <c r="AB203" i="10"/>
  <c r="AB204" i="10"/>
  <c r="AB205" i="10"/>
  <c r="AB206" i="10"/>
  <c r="AB207" i="10"/>
  <c r="AB208" i="10"/>
  <c r="AB209" i="10"/>
  <c r="AB210" i="10"/>
  <c r="AB211" i="10"/>
  <c r="AB212" i="10"/>
  <c r="AB213" i="10"/>
  <c r="AB214" i="10"/>
  <c r="AB215" i="10"/>
  <c r="AB216" i="10"/>
  <c r="AB217" i="10"/>
  <c r="AB218" i="10"/>
  <c r="AB219" i="10"/>
  <c r="AB220" i="10"/>
  <c r="AB221" i="10"/>
  <c r="AB222" i="10"/>
  <c r="AB223" i="10"/>
  <c r="AB224" i="10"/>
  <c r="AB225" i="10"/>
  <c r="AB226" i="10"/>
  <c r="AB227" i="10"/>
  <c r="AB228" i="10"/>
  <c r="AB229" i="10"/>
  <c r="AB230" i="10"/>
  <c r="AB231" i="10"/>
  <c r="AB232" i="10"/>
  <c r="AB233" i="10"/>
  <c r="AB234" i="10"/>
  <c r="AB235" i="10"/>
  <c r="AB236" i="10"/>
  <c r="AB237" i="10"/>
  <c r="AB238" i="10"/>
  <c r="AB239" i="10"/>
  <c r="AB240" i="10"/>
  <c r="AB241" i="10"/>
  <c r="AB242" i="10"/>
  <c r="AB243" i="10"/>
  <c r="AB244" i="10"/>
  <c r="AB245" i="10"/>
  <c r="AB246" i="10"/>
  <c r="AB247" i="10"/>
  <c r="AB248" i="10"/>
  <c r="AB249" i="10"/>
  <c r="AB250" i="10"/>
  <c r="AB4" i="9"/>
  <c r="AB5" i="9"/>
  <c r="AB6" i="9"/>
  <c r="AB7" i="9"/>
  <c r="AB8" i="9"/>
  <c r="AB9" i="9"/>
  <c r="AB10" i="9"/>
  <c r="AB11" i="9"/>
  <c r="AB12" i="9"/>
  <c r="AB13" i="9"/>
  <c r="AB14" i="9"/>
  <c r="AB15" i="9"/>
  <c r="AB16" i="9"/>
  <c r="AB17" i="9"/>
  <c r="AB18" i="9"/>
  <c r="AB19" i="9"/>
  <c r="AB20" i="9"/>
  <c r="AB21" i="9"/>
  <c r="AB22" i="9"/>
  <c r="AB23" i="9"/>
  <c r="AB24" i="9"/>
  <c r="AB25" i="9"/>
  <c r="AB26" i="9"/>
  <c r="AB27" i="9"/>
  <c r="AB28" i="9"/>
  <c r="AB29" i="9"/>
  <c r="AB30" i="9"/>
  <c r="AB31" i="9"/>
  <c r="AB32" i="9"/>
  <c r="AB33" i="9"/>
  <c r="AB34" i="9"/>
  <c r="AB35" i="9"/>
  <c r="AB36" i="9"/>
  <c r="AB37" i="9"/>
  <c r="AB38" i="9"/>
  <c r="AB39" i="9"/>
  <c r="AB40" i="9"/>
  <c r="AB41" i="9"/>
  <c r="AB42" i="9"/>
  <c r="AB43" i="9"/>
  <c r="AB44" i="9"/>
  <c r="AB45" i="9"/>
  <c r="AB46" i="9"/>
  <c r="AB47" i="9"/>
  <c r="AB48" i="9"/>
  <c r="AB49" i="9"/>
  <c r="AB50" i="9"/>
  <c r="AB51" i="9"/>
  <c r="AB52" i="9"/>
  <c r="AB53" i="9"/>
  <c r="AB54" i="9"/>
  <c r="AB55" i="9"/>
  <c r="AB56" i="9"/>
  <c r="AB57" i="9"/>
  <c r="AB58" i="9"/>
  <c r="AB59" i="9"/>
  <c r="AB60" i="9"/>
  <c r="AB61" i="9"/>
  <c r="AB62" i="9"/>
  <c r="AB63" i="9"/>
  <c r="AB64" i="9"/>
  <c r="AB65" i="9"/>
  <c r="AB66" i="9"/>
  <c r="AB67" i="9"/>
  <c r="AB68" i="9"/>
  <c r="AB69" i="9"/>
  <c r="AB70" i="9"/>
  <c r="AB71" i="9"/>
  <c r="AB72" i="9"/>
  <c r="AB73" i="9"/>
  <c r="AB74" i="9"/>
  <c r="AB75" i="9"/>
  <c r="AB76" i="9"/>
  <c r="AB77" i="9"/>
  <c r="AB78" i="9"/>
  <c r="AB79" i="9"/>
  <c r="AB80" i="9"/>
  <c r="AB81" i="9"/>
  <c r="AB82" i="9"/>
  <c r="AB83" i="9"/>
  <c r="AB84" i="9"/>
  <c r="AB85" i="9"/>
  <c r="AB86" i="9"/>
  <c r="AB87" i="9"/>
  <c r="AB88" i="9"/>
  <c r="AB89" i="9"/>
  <c r="AB90" i="9"/>
  <c r="AB91" i="9"/>
  <c r="AB92" i="9"/>
  <c r="AB93" i="9"/>
  <c r="AB94" i="9"/>
  <c r="AB95" i="9"/>
  <c r="AB96" i="9"/>
  <c r="AB97" i="9"/>
  <c r="AB98" i="9"/>
  <c r="AB99" i="9"/>
  <c r="AB100" i="9"/>
  <c r="AB101" i="9"/>
  <c r="AB102" i="9"/>
  <c r="AB103" i="9"/>
  <c r="AB104" i="9"/>
  <c r="AB105" i="9"/>
  <c r="AB106" i="9"/>
  <c r="AB107" i="9"/>
  <c r="AB108" i="9"/>
  <c r="AB109" i="9"/>
  <c r="AB110" i="9"/>
  <c r="AB111" i="9"/>
  <c r="AB112" i="9"/>
  <c r="AB113" i="9"/>
  <c r="AB114" i="9"/>
  <c r="AB115" i="9"/>
  <c r="AB116" i="9"/>
  <c r="AB117" i="9"/>
  <c r="AB118" i="9"/>
  <c r="AB119" i="9"/>
  <c r="AB120" i="9"/>
  <c r="AB121" i="9"/>
  <c r="AB122" i="9"/>
  <c r="AB123" i="9"/>
  <c r="AB124" i="9"/>
  <c r="AB125" i="9"/>
  <c r="AB126" i="9"/>
  <c r="AB127" i="9"/>
  <c r="AB128" i="9"/>
  <c r="AB129" i="9"/>
  <c r="AB130" i="9"/>
  <c r="AB131" i="9"/>
  <c r="AB132" i="9"/>
  <c r="AB133" i="9"/>
  <c r="AB134" i="9"/>
  <c r="AB135" i="9"/>
  <c r="AB136" i="9"/>
  <c r="AB137" i="9"/>
  <c r="AB138" i="9"/>
  <c r="AB139" i="9"/>
  <c r="AB140" i="9"/>
  <c r="AB141" i="9"/>
  <c r="AB142" i="9"/>
  <c r="AB143" i="9"/>
  <c r="AB144" i="9"/>
  <c r="AB145" i="9"/>
  <c r="AB146" i="9"/>
  <c r="AB147" i="9"/>
  <c r="AB148" i="9"/>
  <c r="AB149" i="9"/>
  <c r="AB150" i="9"/>
  <c r="AB151" i="9"/>
  <c r="AB152" i="9"/>
  <c r="AB153" i="9"/>
  <c r="AB154" i="9"/>
  <c r="AB155" i="9"/>
  <c r="AB156" i="9"/>
  <c r="AB157" i="9"/>
  <c r="AB158" i="9"/>
  <c r="AB159" i="9"/>
  <c r="AB160" i="9"/>
  <c r="AB161" i="9"/>
  <c r="AB162" i="9"/>
  <c r="AB163" i="9"/>
  <c r="AB164" i="9"/>
  <c r="AB165" i="9"/>
  <c r="AB166" i="9"/>
  <c r="AB167" i="9"/>
  <c r="AB168" i="9"/>
  <c r="AB169" i="9"/>
  <c r="AB170" i="9"/>
  <c r="AB171" i="9"/>
  <c r="AB172" i="9"/>
  <c r="AB173" i="9"/>
  <c r="AB174" i="9"/>
  <c r="AB175" i="9"/>
  <c r="AB176" i="9"/>
  <c r="AB177" i="9"/>
  <c r="AB178" i="9"/>
  <c r="AB179" i="9"/>
  <c r="AB180" i="9"/>
  <c r="AB181" i="9"/>
  <c r="AB182" i="9"/>
  <c r="AB183" i="9"/>
  <c r="AB184" i="9"/>
  <c r="AB185" i="9"/>
  <c r="AB186" i="9"/>
  <c r="AB187" i="9"/>
  <c r="AB188" i="9"/>
  <c r="AB189" i="9"/>
  <c r="AB190" i="9"/>
  <c r="AB191" i="9"/>
  <c r="AB192" i="9"/>
  <c r="AB193" i="9"/>
  <c r="AB194" i="9"/>
  <c r="AB195" i="9"/>
  <c r="AB196" i="9"/>
  <c r="AB197" i="9"/>
  <c r="AB198" i="9"/>
  <c r="AB199" i="9"/>
  <c r="AB200" i="9"/>
  <c r="AB201" i="9"/>
  <c r="AB202" i="9"/>
  <c r="AB203" i="9"/>
  <c r="AB204" i="9"/>
  <c r="AB205" i="9"/>
  <c r="AB206" i="9"/>
  <c r="AB207" i="9"/>
  <c r="AB208" i="9"/>
  <c r="AB209" i="9"/>
  <c r="AB210" i="9"/>
  <c r="AB211" i="9"/>
  <c r="AB212" i="9"/>
  <c r="AB213" i="9"/>
  <c r="AB214" i="9"/>
  <c r="AB215" i="9"/>
  <c r="AB216" i="9"/>
  <c r="AB217" i="9"/>
  <c r="AB218" i="9"/>
  <c r="AB219" i="9"/>
  <c r="AB220" i="9"/>
  <c r="AB221" i="9"/>
  <c r="AB222" i="9"/>
  <c r="AB223" i="9"/>
  <c r="AB224" i="9"/>
  <c r="AB225" i="9"/>
  <c r="AB226" i="9"/>
  <c r="AB227" i="9"/>
  <c r="AB228" i="9"/>
  <c r="AB229" i="9"/>
  <c r="AB230" i="9"/>
  <c r="AB231" i="9"/>
  <c r="AB232" i="9"/>
  <c r="AB233" i="9"/>
  <c r="AB234" i="9"/>
  <c r="AB235" i="9"/>
  <c r="AB236" i="9"/>
  <c r="AB237" i="9"/>
  <c r="AB238" i="9"/>
  <c r="AB239" i="9"/>
  <c r="AB240" i="9"/>
  <c r="AB241" i="9"/>
  <c r="AB242" i="9"/>
  <c r="AB243" i="9"/>
  <c r="AB244" i="9"/>
  <c r="AB245" i="9"/>
  <c r="AB246" i="9"/>
  <c r="AB247" i="9"/>
  <c r="AB248" i="9"/>
  <c r="AB249" i="9"/>
  <c r="AB250" i="9"/>
  <c r="AB4" i="8"/>
  <c r="AB5" i="8"/>
  <c r="AB6" i="8"/>
  <c r="AB7" i="8"/>
  <c r="AB8" i="8"/>
  <c r="AB9" i="8"/>
  <c r="AB10" i="8"/>
  <c r="AB11" i="8"/>
  <c r="AB12" i="8"/>
  <c r="AB13" i="8"/>
  <c r="AB14" i="8"/>
  <c r="AB15" i="8"/>
  <c r="AB16" i="8"/>
  <c r="AB17" i="8"/>
  <c r="AB18" i="8"/>
  <c r="AB19" i="8"/>
  <c r="AB20" i="8"/>
  <c r="AB21" i="8"/>
  <c r="AB22" i="8"/>
  <c r="AB23" i="8"/>
  <c r="AB24" i="8"/>
  <c r="AB25" i="8"/>
  <c r="AB26" i="8"/>
  <c r="AB27" i="8"/>
  <c r="AB28" i="8"/>
  <c r="AB29" i="8"/>
  <c r="AB30" i="8"/>
  <c r="AB31" i="8"/>
  <c r="AB32" i="8"/>
  <c r="AB33" i="8"/>
  <c r="AB34" i="8"/>
  <c r="AB35" i="8"/>
  <c r="AB36" i="8"/>
  <c r="AB37" i="8"/>
  <c r="AB38" i="8"/>
  <c r="AB39" i="8"/>
  <c r="AB40" i="8"/>
  <c r="AB41" i="8"/>
  <c r="AB42" i="8"/>
  <c r="AB43" i="8"/>
  <c r="AB44" i="8"/>
  <c r="AB45" i="8"/>
  <c r="AB46" i="8"/>
  <c r="AB47" i="8"/>
  <c r="AB48" i="8"/>
  <c r="AB49" i="8"/>
  <c r="AB50" i="8"/>
  <c r="AB51" i="8"/>
  <c r="AB52" i="8"/>
  <c r="AB53" i="8"/>
  <c r="AB54" i="8"/>
  <c r="AB55" i="8"/>
  <c r="AB56" i="8"/>
  <c r="AB57" i="8"/>
  <c r="AB58" i="8"/>
  <c r="AB59" i="8"/>
  <c r="AB60" i="8"/>
  <c r="AB61" i="8"/>
  <c r="AB62" i="8"/>
  <c r="AB63" i="8"/>
  <c r="AB64" i="8"/>
  <c r="AB65" i="8"/>
  <c r="AB66" i="8"/>
  <c r="AB67" i="8"/>
  <c r="AB68" i="8"/>
  <c r="AB69" i="8"/>
  <c r="AB70" i="8"/>
  <c r="AB71" i="8"/>
  <c r="AB72" i="8"/>
  <c r="AB73" i="8"/>
  <c r="AB74" i="8"/>
  <c r="AB75" i="8"/>
  <c r="AB76" i="8"/>
  <c r="AB77" i="8"/>
  <c r="AB78" i="8"/>
  <c r="AB79" i="8"/>
  <c r="AB80" i="8"/>
  <c r="AB81" i="8"/>
  <c r="AB82" i="8"/>
  <c r="AB83" i="8"/>
  <c r="AB84" i="8"/>
  <c r="AB85" i="8"/>
  <c r="AB86" i="8"/>
  <c r="AB87" i="8"/>
  <c r="AB88" i="8"/>
  <c r="AB89" i="8"/>
  <c r="AB90" i="8"/>
  <c r="AB91" i="8"/>
  <c r="AB92" i="8"/>
  <c r="AB93" i="8"/>
  <c r="AB94" i="8"/>
  <c r="AB95" i="8"/>
  <c r="AB96" i="8"/>
  <c r="AB97" i="8"/>
  <c r="AB98" i="8"/>
  <c r="AB99" i="8"/>
  <c r="AB100" i="8"/>
  <c r="AB101" i="8"/>
  <c r="AB102" i="8"/>
  <c r="AB103" i="8"/>
  <c r="AB104" i="8"/>
  <c r="AB105" i="8"/>
  <c r="AB106" i="8"/>
  <c r="AB107" i="8"/>
  <c r="AB108" i="8"/>
  <c r="AB109" i="8"/>
  <c r="AB110" i="8"/>
  <c r="AB111" i="8"/>
  <c r="AB112" i="8"/>
  <c r="AB113" i="8"/>
  <c r="AB114" i="8"/>
  <c r="AB115" i="8"/>
  <c r="AB116" i="8"/>
  <c r="AB117" i="8"/>
  <c r="AB118" i="8"/>
  <c r="AB119" i="8"/>
  <c r="AB120" i="8"/>
  <c r="AB121" i="8"/>
  <c r="AB122" i="8"/>
  <c r="AB123" i="8"/>
  <c r="AB124" i="8"/>
  <c r="AB125" i="8"/>
  <c r="AB126" i="8"/>
  <c r="AB127" i="8"/>
  <c r="AB128" i="8"/>
  <c r="AB129" i="8"/>
  <c r="AB130" i="8"/>
  <c r="AB131" i="8"/>
  <c r="AB132" i="8"/>
  <c r="AB133" i="8"/>
  <c r="AB134" i="8"/>
  <c r="AB135" i="8"/>
  <c r="AB136" i="8"/>
  <c r="AB137" i="8"/>
  <c r="AB138" i="8"/>
  <c r="AB139" i="8"/>
  <c r="AB140" i="8"/>
  <c r="AB141" i="8"/>
  <c r="AB142" i="8"/>
  <c r="AB143" i="8"/>
  <c r="AB144" i="8"/>
  <c r="AB145" i="8"/>
  <c r="AB146" i="8"/>
  <c r="AB147" i="8"/>
  <c r="AB148" i="8"/>
  <c r="AB149" i="8"/>
  <c r="AB150" i="8"/>
  <c r="AB151" i="8"/>
  <c r="AB152" i="8"/>
  <c r="AB153" i="8"/>
  <c r="AB154" i="8"/>
  <c r="AB155" i="8"/>
  <c r="AB156" i="8"/>
  <c r="AB157" i="8"/>
  <c r="AB158" i="8"/>
  <c r="AB159" i="8"/>
  <c r="AB160" i="8"/>
  <c r="AB161" i="8"/>
  <c r="AB162" i="8"/>
  <c r="AB163" i="8"/>
  <c r="AB164" i="8"/>
  <c r="AB165" i="8"/>
  <c r="AB166" i="8"/>
  <c r="AB167" i="8"/>
  <c r="AB168" i="8"/>
  <c r="AB169" i="8"/>
  <c r="AB170" i="8"/>
  <c r="AB171" i="8"/>
  <c r="AB172" i="8"/>
  <c r="AB173" i="8"/>
  <c r="AB174" i="8"/>
  <c r="AB175" i="8"/>
  <c r="AB176" i="8"/>
  <c r="AB177" i="8"/>
  <c r="AB178" i="8"/>
  <c r="AB179" i="8"/>
  <c r="AB180" i="8"/>
  <c r="AB181" i="8"/>
  <c r="AB182" i="8"/>
  <c r="AB183" i="8"/>
  <c r="AB184" i="8"/>
  <c r="AB185" i="8"/>
  <c r="AB186" i="8"/>
  <c r="AB187" i="8"/>
  <c r="AB188" i="8"/>
  <c r="AB189" i="8"/>
  <c r="AB190" i="8"/>
  <c r="AB191" i="8"/>
  <c r="AB192" i="8"/>
  <c r="AB193" i="8"/>
  <c r="AB194" i="8"/>
  <c r="AB195" i="8"/>
  <c r="AB196" i="8"/>
  <c r="AB197" i="8"/>
  <c r="AB198" i="8"/>
  <c r="AB199" i="8"/>
  <c r="AB200" i="8"/>
  <c r="AB201" i="8"/>
  <c r="AB202" i="8"/>
  <c r="AB203" i="8"/>
  <c r="AB204" i="8"/>
  <c r="AB205" i="8"/>
  <c r="AB206" i="8"/>
  <c r="AB207" i="8"/>
  <c r="AB208" i="8"/>
  <c r="AB209" i="8"/>
  <c r="AB210" i="8"/>
  <c r="AB211" i="8"/>
  <c r="AB212" i="8"/>
  <c r="AB213" i="8"/>
  <c r="AB214" i="8"/>
  <c r="AB215" i="8"/>
  <c r="AB216" i="8"/>
  <c r="AB217" i="8"/>
  <c r="AB218" i="8"/>
  <c r="AB219" i="8"/>
  <c r="AB220" i="8"/>
  <c r="AB221" i="8"/>
  <c r="AB222" i="8"/>
  <c r="AB223" i="8"/>
  <c r="AB224" i="8"/>
  <c r="AB225" i="8"/>
  <c r="AB226" i="8"/>
  <c r="AB227" i="8"/>
  <c r="AB228" i="8"/>
  <c r="AB229" i="8"/>
  <c r="AB230" i="8"/>
  <c r="AB231" i="8"/>
  <c r="AB232" i="8"/>
  <c r="AB233" i="8"/>
  <c r="AB234" i="8"/>
  <c r="AB235" i="8"/>
  <c r="AB236" i="8"/>
  <c r="AB237" i="8"/>
  <c r="AB238" i="8"/>
  <c r="AB239" i="8"/>
  <c r="AB240" i="8"/>
  <c r="AB241" i="8"/>
  <c r="AB242" i="8"/>
  <c r="AB243" i="8"/>
  <c r="AB244" i="8"/>
  <c r="AB245" i="8"/>
  <c r="AB246" i="8"/>
  <c r="AB247" i="8"/>
  <c r="AB248" i="8"/>
  <c r="AB249" i="8"/>
  <c r="AB250" i="8"/>
  <c r="AB4" i="7"/>
  <c r="AB5" i="7"/>
  <c r="AB6" i="7"/>
  <c r="AB7" i="7"/>
  <c r="AB8" i="7"/>
  <c r="AB9" i="7"/>
  <c r="AB10" i="7"/>
  <c r="AB11" i="7"/>
  <c r="AB12" i="7"/>
  <c r="AB13" i="7"/>
  <c r="AB14" i="7"/>
  <c r="AB15" i="7"/>
  <c r="AB16" i="7"/>
  <c r="AB17" i="7"/>
  <c r="AB18" i="7"/>
  <c r="AB19" i="7"/>
  <c r="AB20" i="7"/>
  <c r="AB21" i="7"/>
  <c r="AB22" i="7"/>
  <c r="AB23" i="7"/>
  <c r="AB24" i="7"/>
  <c r="AB25" i="7"/>
  <c r="AB26" i="7"/>
  <c r="AB27" i="7"/>
  <c r="AB28" i="7"/>
  <c r="AB29" i="7"/>
  <c r="AB30" i="7"/>
  <c r="AB31" i="7"/>
  <c r="AB32" i="7"/>
  <c r="AB33" i="7"/>
  <c r="AB34" i="7"/>
  <c r="AB35" i="7"/>
  <c r="AB36" i="7"/>
  <c r="AB37" i="7"/>
  <c r="AB38" i="7"/>
  <c r="AB39" i="7"/>
  <c r="AB40" i="7"/>
  <c r="AB41" i="7"/>
  <c r="AB42" i="7"/>
  <c r="AB43" i="7"/>
  <c r="AB44" i="7"/>
  <c r="AB45" i="7"/>
  <c r="AB46" i="7"/>
  <c r="AB47" i="7"/>
  <c r="AB48" i="7"/>
  <c r="AB49" i="7"/>
  <c r="AB50" i="7"/>
  <c r="AB51" i="7"/>
  <c r="AB52" i="7"/>
  <c r="AB53" i="7"/>
  <c r="AB54" i="7"/>
  <c r="AB55" i="7"/>
  <c r="AB56" i="7"/>
  <c r="AB57" i="7"/>
  <c r="AB58" i="7"/>
  <c r="AB59" i="7"/>
  <c r="AB60" i="7"/>
  <c r="AB61" i="7"/>
  <c r="AB62" i="7"/>
  <c r="AB63" i="7"/>
  <c r="AB64" i="7"/>
  <c r="AB65" i="7"/>
  <c r="AB66" i="7"/>
  <c r="AB67" i="7"/>
  <c r="AB68" i="7"/>
  <c r="AB69" i="7"/>
  <c r="AB70" i="7"/>
  <c r="AB71" i="7"/>
  <c r="AB72" i="7"/>
  <c r="AB73" i="7"/>
  <c r="AB74" i="7"/>
  <c r="AB75" i="7"/>
  <c r="AB76" i="7"/>
  <c r="AB77" i="7"/>
  <c r="AB78" i="7"/>
  <c r="AB79" i="7"/>
  <c r="AB80" i="7"/>
  <c r="AB81" i="7"/>
  <c r="AB82" i="7"/>
  <c r="AB83" i="7"/>
  <c r="AB84" i="7"/>
  <c r="AB85" i="7"/>
  <c r="AB86" i="7"/>
  <c r="AB87" i="7"/>
  <c r="AB88" i="7"/>
  <c r="AB89" i="7"/>
  <c r="AB90" i="7"/>
  <c r="AB91" i="7"/>
  <c r="AB92" i="7"/>
  <c r="AB93" i="7"/>
  <c r="AB94" i="7"/>
  <c r="AB95" i="7"/>
  <c r="AB96" i="7"/>
  <c r="AB97" i="7"/>
  <c r="AB98" i="7"/>
  <c r="AB99" i="7"/>
  <c r="AB100" i="7"/>
  <c r="AB101" i="7"/>
  <c r="AB102" i="7"/>
  <c r="AB103" i="7"/>
  <c r="AB104" i="7"/>
  <c r="AB105" i="7"/>
  <c r="AB106" i="7"/>
  <c r="AB107" i="7"/>
  <c r="AB108" i="7"/>
  <c r="AB109" i="7"/>
  <c r="AB110" i="7"/>
  <c r="AB111" i="7"/>
  <c r="AB112" i="7"/>
  <c r="AB113" i="7"/>
  <c r="AB114" i="7"/>
  <c r="AB115" i="7"/>
  <c r="AB116" i="7"/>
  <c r="AB117" i="7"/>
  <c r="AB118" i="7"/>
  <c r="AB119" i="7"/>
  <c r="AB120" i="7"/>
  <c r="AB121" i="7"/>
  <c r="AB122" i="7"/>
  <c r="AB123" i="7"/>
  <c r="AB124" i="7"/>
  <c r="AB125" i="7"/>
  <c r="AB126" i="7"/>
  <c r="AB127" i="7"/>
  <c r="AB128" i="7"/>
  <c r="AB129" i="7"/>
  <c r="AB130" i="7"/>
  <c r="AB131" i="7"/>
  <c r="AB132" i="7"/>
  <c r="AB133" i="7"/>
  <c r="AB134" i="7"/>
  <c r="AB135" i="7"/>
  <c r="AB136" i="7"/>
  <c r="AB137" i="7"/>
  <c r="AB138" i="7"/>
  <c r="AB139" i="7"/>
  <c r="AB140" i="7"/>
  <c r="AB141" i="7"/>
  <c r="AB142" i="7"/>
  <c r="AB143" i="7"/>
  <c r="AB144" i="7"/>
  <c r="AB145" i="7"/>
  <c r="AB146" i="7"/>
  <c r="AB147" i="7"/>
  <c r="AB148" i="7"/>
  <c r="AB149" i="7"/>
  <c r="AB150" i="7"/>
  <c r="AB151" i="7"/>
  <c r="AB152" i="7"/>
  <c r="AB153" i="7"/>
  <c r="AB154" i="7"/>
  <c r="AB155" i="7"/>
  <c r="AB156" i="7"/>
  <c r="AB157" i="7"/>
  <c r="AB158" i="7"/>
  <c r="AB159" i="7"/>
  <c r="AB160" i="7"/>
  <c r="AB161" i="7"/>
  <c r="AB162" i="7"/>
  <c r="AB163" i="7"/>
  <c r="AB164" i="7"/>
  <c r="AB165" i="7"/>
  <c r="AB166" i="7"/>
  <c r="AB167" i="7"/>
  <c r="AB168" i="7"/>
  <c r="AB169" i="7"/>
  <c r="AB170" i="7"/>
  <c r="AB171" i="7"/>
  <c r="AB172" i="7"/>
  <c r="AB173" i="7"/>
  <c r="AB174" i="7"/>
  <c r="AB175" i="7"/>
  <c r="AB176" i="7"/>
  <c r="AB177" i="7"/>
  <c r="AB178" i="7"/>
  <c r="AB179" i="7"/>
  <c r="AB180" i="7"/>
  <c r="AB181" i="7"/>
  <c r="AB182" i="7"/>
  <c r="AB183" i="7"/>
  <c r="AB184" i="7"/>
  <c r="AB185" i="7"/>
  <c r="AB186" i="7"/>
  <c r="AB187" i="7"/>
  <c r="AB188" i="7"/>
  <c r="AB189" i="7"/>
  <c r="AB190" i="7"/>
  <c r="AB191" i="7"/>
  <c r="AB192" i="7"/>
  <c r="AB193" i="7"/>
  <c r="AB194" i="7"/>
  <c r="AB195" i="7"/>
  <c r="AB196" i="7"/>
  <c r="AB197" i="7"/>
  <c r="AB198" i="7"/>
  <c r="AB199" i="7"/>
  <c r="AB200" i="7"/>
  <c r="AB201" i="7"/>
  <c r="AB202" i="7"/>
  <c r="AB203" i="7"/>
  <c r="AB204" i="7"/>
  <c r="AB205" i="7"/>
  <c r="AB206" i="7"/>
  <c r="AB207" i="7"/>
  <c r="AB208" i="7"/>
  <c r="AB209" i="7"/>
  <c r="AB210" i="7"/>
  <c r="AB211" i="7"/>
  <c r="AB212" i="7"/>
  <c r="AB213" i="7"/>
  <c r="AB214" i="7"/>
  <c r="AB215" i="7"/>
  <c r="AB216" i="7"/>
  <c r="AB217" i="7"/>
  <c r="AB218" i="7"/>
  <c r="AB219" i="7"/>
  <c r="AB220" i="7"/>
  <c r="AB221" i="7"/>
  <c r="AB222" i="7"/>
  <c r="AB223" i="7"/>
  <c r="AB224" i="7"/>
  <c r="AB225" i="7"/>
  <c r="AB226" i="7"/>
  <c r="AB227" i="7"/>
  <c r="AB228" i="7"/>
  <c r="AB229" i="7"/>
  <c r="AB230" i="7"/>
  <c r="AB231" i="7"/>
  <c r="AB232" i="7"/>
  <c r="AB233" i="7"/>
  <c r="AB234" i="7"/>
  <c r="AB235" i="7"/>
  <c r="AB236" i="7"/>
  <c r="AB237" i="7"/>
  <c r="AB238" i="7"/>
  <c r="AB239" i="7"/>
  <c r="AB240" i="7"/>
  <c r="AB241" i="7"/>
  <c r="AB242" i="7"/>
  <c r="AB243" i="7"/>
  <c r="AB244" i="7"/>
  <c r="AB245" i="7"/>
  <c r="AB246" i="7"/>
  <c r="AB247" i="7"/>
  <c r="AB248" i="7"/>
  <c r="AB249" i="7"/>
  <c r="AB250" i="7"/>
  <c r="AB4" i="6"/>
  <c r="AB5" i="6"/>
  <c r="AB6" i="6"/>
  <c r="AB7" i="6"/>
  <c r="AB8" i="6"/>
  <c r="AB9" i="6"/>
  <c r="AB10" i="6"/>
  <c r="AB11" i="6"/>
  <c r="AB12" i="6"/>
  <c r="AB13" i="6"/>
  <c r="AB14" i="6"/>
  <c r="AB15" i="6"/>
  <c r="AB16" i="6"/>
  <c r="AB17" i="6"/>
  <c r="AB18" i="6"/>
  <c r="AB19" i="6"/>
  <c r="AB20" i="6"/>
  <c r="AB21" i="6"/>
  <c r="AB22" i="6"/>
  <c r="AB23" i="6"/>
  <c r="AB24" i="6"/>
  <c r="AB25" i="6"/>
  <c r="AB26" i="6"/>
  <c r="AB27" i="6"/>
  <c r="AB28" i="6"/>
  <c r="AB29" i="6"/>
  <c r="AB30" i="6"/>
  <c r="AB31" i="6"/>
  <c r="AB32" i="6"/>
  <c r="AB33" i="6"/>
  <c r="AB34" i="6"/>
  <c r="AB35" i="6"/>
  <c r="AB36" i="6"/>
  <c r="AB37" i="6"/>
  <c r="AB38" i="6"/>
  <c r="AB39" i="6"/>
  <c r="AB40" i="6"/>
  <c r="AB41" i="6"/>
  <c r="AB42" i="6"/>
  <c r="AB43" i="6"/>
  <c r="AB44" i="6"/>
  <c r="AB45" i="6"/>
  <c r="AB46" i="6"/>
  <c r="AB47" i="6"/>
  <c r="AB48" i="6"/>
  <c r="AB49" i="6"/>
  <c r="AB50" i="6"/>
  <c r="AB51" i="6"/>
  <c r="AB52" i="6"/>
  <c r="AB53" i="6"/>
  <c r="AB54" i="6"/>
  <c r="AB55" i="6"/>
  <c r="AB56" i="6"/>
  <c r="AB57" i="6"/>
  <c r="AB58" i="6"/>
  <c r="AB59" i="6"/>
  <c r="AB60" i="6"/>
  <c r="AB61" i="6"/>
  <c r="AB62" i="6"/>
  <c r="AB63" i="6"/>
  <c r="AB64" i="6"/>
  <c r="AB65" i="6"/>
  <c r="AB66" i="6"/>
  <c r="AB67" i="6"/>
  <c r="AB68" i="6"/>
  <c r="AB69" i="6"/>
  <c r="AB70" i="6"/>
  <c r="AB71" i="6"/>
  <c r="AB72" i="6"/>
  <c r="AB73" i="6"/>
  <c r="AB74" i="6"/>
  <c r="AB75" i="6"/>
  <c r="AB76" i="6"/>
  <c r="AB77" i="6"/>
  <c r="AB78" i="6"/>
  <c r="AB79" i="6"/>
  <c r="AB80" i="6"/>
  <c r="AB81" i="6"/>
  <c r="AB82" i="6"/>
  <c r="AB83" i="6"/>
  <c r="AB84" i="6"/>
  <c r="AB85" i="6"/>
  <c r="AB86" i="6"/>
  <c r="AB87" i="6"/>
  <c r="AB88" i="6"/>
  <c r="AB89" i="6"/>
  <c r="AB90" i="6"/>
  <c r="AB91" i="6"/>
  <c r="AB92" i="6"/>
  <c r="AB93" i="6"/>
  <c r="AB94" i="6"/>
  <c r="AB95" i="6"/>
  <c r="AB96" i="6"/>
  <c r="AB97" i="6"/>
  <c r="AB98" i="6"/>
  <c r="AB99" i="6"/>
  <c r="AB100" i="6"/>
  <c r="AB101" i="6"/>
  <c r="AB102" i="6"/>
  <c r="AB103" i="6"/>
  <c r="AB104" i="6"/>
  <c r="AB105" i="6"/>
  <c r="AB106" i="6"/>
  <c r="AB107" i="6"/>
  <c r="AB108" i="6"/>
  <c r="AB109" i="6"/>
  <c r="AB110" i="6"/>
  <c r="AB111" i="6"/>
  <c r="AB112" i="6"/>
  <c r="AB113" i="6"/>
  <c r="AB114" i="6"/>
  <c r="AB115" i="6"/>
  <c r="AB116" i="6"/>
  <c r="AB117" i="6"/>
  <c r="AB118" i="6"/>
  <c r="AB119" i="6"/>
  <c r="AB120" i="6"/>
  <c r="AB121" i="6"/>
  <c r="AB122" i="6"/>
  <c r="AB123" i="6"/>
  <c r="AB124" i="6"/>
  <c r="AB125" i="6"/>
  <c r="AB126" i="6"/>
  <c r="AB127" i="6"/>
  <c r="AB128" i="6"/>
  <c r="AB129" i="6"/>
  <c r="AB130" i="6"/>
  <c r="AB131" i="6"/>
  <c r="AB132" i="6"/>
  <c r="AB133" i="6"/>
  <c r="AB134" i="6"/>
  <c r="AB135" i="6"/>
  <c r="AB136" i="6"/>
  <c r="AB137" i="6"/>
  <c r="AB138" i="6"/>
  <c r="AB139" i="6"/>
  <c r="AB140" i="6"/>
  <c r="AB141" i="6"/>
  <c r="AB142" i="6"/>
  <c r="AB143" i="6"/>
  <c r="AB144" i="6"/>
  <c r="AB145" i="6"/>
  <c r="AB146" i="6"/>
  <c r="AB147" i="6"/>
  <c r="AB148" i="6"/>
  <c r="AB149" i="6"/>
  <c r="AB150" i="6"/>
  <c r="AB151" i="6"/>
  <c r="AB152" i="6"/>
  <c r="AB153" i="6"/>
  <c r="AB154" i="6"/>
  <c r="AB155" i="6"/>
  <c r="AB156" i="6"/>
  <c r="AB157" i="6"/>
  <c r="AB158" i="6"/>
  <c r="AB159" i="6"/>
  <c r="AB160" i="6"/>
  <c r="AB161" i="6"/>
  <c r="AB162" i="6"/>
  <c r="AB163" i="6"/>
  <c r="AB164" i="6"/>
  <c r="AB165" i="6"/>
  <c r="AB166" i="6"/>
  <c r="AB167" i="6"/>
  <c r="AB168" i="6"/>
  <c r="AB169" i="6"/>
  <c r="AB170" i="6"/>
  <c r="AB171" i="6"/>
  <c r="AB172" i="6"/>
  <c r="AB173" i="6"/>
  <c r="AB174" i="6"/>
  <c r="AB175" i="6"/>
  <c r="AB176" i="6"/>
  <c r="AB177" i="6"/>
  <c r="AB178" i="6"/>
  <c r="AB179" i="6"/>
  <c r="AB180" i="6"/>
  <c r="AB181" i="6"/>
  <c r="AB182" i="6"/>
  <c r="AB183" i="6"/>
  <c r="AB184" i="6"/>
  <c r="AB185" i="6"/>
  <c r="AB186" i="6"/>
  <c r="AB187" i="6"/>
  <c r="AB188" i="6"/>
  <c r="AB189" i="6"/>
  <c r="AB190" i="6"/>
  <c r="AB191" i="6"/>
  <c r="AB192" i="6"/>
  <c r="AB193" i="6"/>
  <c r="AB194" i="6"/>
  <c r="AB195" i="6"/>
  <c r="AB196" i="6"/>
  <c r="AB197" i="6"/>
  <c r="AB198" i="6"/>
  <c r="AB199" i="6"/>
  <c r="AB200" i="6"/>
  <c r="AB201" i="6"/>
  <c r="AB202" i="6"/>
  <c r="AB203" i="6"/>
  <c r="AB204" i="6"/>
  <c r="AB205" i="6"/>
  <c r="AB206" i="6"/>
  <c r="AB207" i="6"/>
  <c r="AB208" i="6"/>
  <c r="AB209" i="6"/>
  <c r="AB210" i="6"/>
  <c r="AB211" i="6"/>
  <c r="AB212" i="6"/>
  <c r="AB213" i="6"/>
  <c r="AB214" i="6"/>
  <c r="AB215" i="6"/>
  <c r="AB216" i="6"/>
  <c r="AB217" i="6"/>
  <c r="AB218" i="6"/>
  <c r="AB219" i="6"/>
  <c r="AB220" i="6"/>
  <c r="AB221" i="6"/>
  <c r="AB222" i="6"/>
  <c r="AB223" i="6"/>
  <c r="AB224" i="6"/>
  <c r="AB225" i="6"/>
  <c r="AB226" i="6"/>
  <c r="AB227" i="6"/>
  <c r="AB228" i="6"/>
  <c r="AB229" i="6"/>
  <c r="AB230" i="6"/>
  <c r="AB231" i="6"/>
  <c r="AB232" i="6"/>
  <c r="AB233" i="6"/>
  <c r="AB234" i="6"/>
  <c r="AB235" i="6"/>
  <c r="AB236" i="6"/>
  <c r="AB237" i="6"/>
  <c r="AB238" i="6"/>
  <c r="AB239" i="6"/>
  <c r="AB240" i="6"/>
  <c r="AB241" i="6"/>
  <c r="AB242" i="6"/>
  <c r="AB243" i="6"/>
  <c r="AB244" i="6"/>
  <c r="AB245" i="6"/>
  <c r="AB246" i="6"/>
  <c r="AB247" i="6"/>
  <c r="AB248" i="6"/>
  <c r="AB249" i="6"/>
  <c r="AB250" i="6"/>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B32" i="5"/>
  <c r="AB33" i="5"/>
  <c r="AB34" i="5"/>
  <c r="AB35" i="5"/>
  <c r="AB36" i="5"/>
  <c r="AB37" i="5"/>
  <c r="AB38" i="5"/>
  <c r="AB39" i="5"/>
  <c r="AB40" i="5"/>
  <c r="AB41" i="5"/>
  <c r="AB42" i="5"/>
  <c r="AB43" i="5"/>
  <c r="AB44" i="5"/>
  <c r="AB45" i="5"/>
  <c r="AB46" i="5"/>
  <c r="AB47" i="5"/>
  <c r="AB48" i="5"/>
  <c r="AB49" i="5"/>
  <c r="AB50" i="5"/>
  <c r="AB51" i="5"/>
  <c r="AB52" i="5"/>
  <c r="AB53" i="5"/>
  <c r="AB54" i="5"/>
  <c r="AB55" i="5"/>
  <c r="AB56" i="5"/>
  <c r="AB57" i="5"/>
  <c r="AB58" i="5"/>
  <c r="AB59" i="5"/>
  <c r="AB60" i="5"/>
  <c r="AB61" i="5"/>
  <c r="AB62" i="5"/>
  <c r="AB63" i="5"/>
  <c r="AB64" i="5"/>
  <c r="AB65" i="5"/>
  <c r="AB66" i="5"/>
  <c r="AB67" i="5"/>
  <c r="AB68" i="5"/>
  <c r="AB69" i="5"/>
  <c r="AB70" i="5"/>
  <c r="AB71" i="5"/>
  <c r="AB72" i="5"/>
  <c r="AB73" i="5"/>
  <c r="AB74"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3"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6" i="5"/>
  <c r="AB137" i="5"/>
  <c r="AB138" i="5"/>
  <c r="AB139" i="5"/>
  <c r="AB140" i="5"/>
  <c r="AB141" i="5"/>
  <c r="AB142" i="5"/>
  <c r="AB143" i="5"/>
  <c r="AB144" i="5"/>
  <c r="AB145" i="5"/>
  <c r="AB146" i="5"/>
  <c r="AB147" i="5"/>
  <c r="AB148" i="5"/>
  <c r="AB149" i="5"/>
  <c r="AB150" i="5"/>
  <c r="AB151" i="5"/>
  <c r="AB152" i="5"/>
  <c r="AB153" i="5"/>
  <c r="AB154" i="5"/>
  <c r="AB155" i="5"/>
  <c r="AB156" i="5"/>
  <c r="AB157" i="5"/>
  <c r="AB158" i="5"/>
  <c r="AB159" i="5"/>
  <c r="AB160" i="5"/>
  <c r="AB161" i="5"/>
  <c r="AB162" i="5"/>
  <c r="AB163" i="5"/>
  <c r="AB164" i="5"/>
  <c r="AB165" i="5"/>
  <c r="AB166" i="5"/>
  <c r="AB167" i="5"/>
  <c r="AB168" i="5"/>
  <c r="AB169" i="5"/>
  <c r="AB170" i="5"/>
  <c r="AB171" i="5"/>
  <c r="AB172" i="5"/>
  <c r="AB173" i="5"/>
  <c r="AB174" i="5"/>
  <c r="AB175" i="5"/>
  <c r="AB176" i="5"/>
  <c r="AB177" i="5"/>
  <c r="AB178" i="5"/>
  <c r="AB179" i="5"/>
  <c r="AB180" i="5"/>
  <c r="AB181" i="5"/>
  <c r="AB182" i="5"/>
  <c r="AB183" i="5"/>
  <c r="AB184" i="5"/>
  <c r="AB185" i="5"/>
  <c r="AB186" i="5"/>
  <c r="AB187" i="5"/>
  <c r="AB188" i="5"/>
  <c r="AB189" i="5"/>
  <c r="AB190" i="5"/>
  <c r="AB191" i="5"/>
  <c r="AB192" i="5"/>
  <c r="AB193" i="5"/>
  <c r="AB194" i="5"/>
  <c r="AB195" i="5"/>
  <c r="AB196" i="5"/>
  <c r="AB197" i="5"/>
  <c r="AB198" i="5"/>
  <c r="AB199" i="5"/>
  <c r="AB200" i="5"/>
  <c r="AB201" i="5"/>
  <c r="AB202" i="5"/>
  <c r="AB203" i="5"/>
  <c r="AB204" i="5"/>
  <c r="AB205" i="5"/>
  <c r="AB206" i="5"/>
  <c r="AB207" i="5"/>
  <c r="AB208" i="5"/>
  <c r="AB209" i="5"/>
  <c r="AB210" i="5"/>
  <c r="AB211" i="5"/>
  <c r="AB212" i="5"/>
  <c r="AB213" i="5"/>
  <c r="AB214" i="5"/>
  <c r="AB215" i="5"/>
  <c r="AB216" i="5"/>
  <c r="AB217" i="5"/>
  <c r="AB218" i="5"/>
  <c r="AB219" i="5"/>
  <c r="AB220" i="5"/>
  <c r="AB221" i="5"/>
  <c r="AB222" i="5"/>
  <c r="AB223" i="5"/>
  <c r="AB224" i="5"/>
  <c r="AB225" i="5"/>
  <c r="AB226" i="5"/>
  <c r="AB227" i="5"/>
  <c r="AB228" i="5"/>
  <c r="AB229" i="5"/>
  <c r="AB230" i="5"/>
  <c r="AB231" i="5"/>
  <c r="AB232" i="5"/>
  <c r="AB233" i="5"/>
  <c r="AB234" i="5"/>
  <c r="AB235" i="5"/>
  <c r="AB236" i="5"/>
  <c r="AB237" i="5"/>
  <c r="AB238" i="5"/>
  <c r="AB239" i="5"/>
  <c r="AB240" i="5"/>
  <c r="AB241" i="5"/>
  <c r="AB242" i="5"/>
  <c r="AB243" i="5"/>
  <c r="AB244" i="5"/>
  <c r="AB245" i="5"/>
  <c r="AB246" i="5"/>
  <c r="AB247" i="5"/>
  <c r="AB248" i="5"/>
  <c r="AB249" i="5"/>
  <c r="AB250" i="5"/>
  <c r="C4" i="3"/>
  <c r="D8" i="3"/>
  <c r="D6" i="3"/>
  <c r="D7" i="22"/>
  <c r="D6" i="17"/>
  <c r="D9" i="18"/>
  <c r="D9" i="17"/>
  <c r="D6" i="22"/>
  <c r="D7" i="17"/>
  <c r="D6" i="21"/>
  <c r="D7" i="18"/>
  <c r="D6" i="18"/>
  <c r="D7" i="21"/>
  <c r="D5" i="3"/>
  <c r="D10" i="22" l="1"/>
  <c r="D16" i="22"/>
  <c r="D21" i="22"/>
  <c r="D23" i="22"/>
  <c r="D14" i="22"/>
  <c r="D13" i="22"/>
  <c r="D26" i="22"/>
  <c r="D19" i="22"/>
  <c r="D28" i="22"/>
  <c r="D25" i="22"/>
  <c r="D24" i="22"/>
  <c r="D29" i="22"/>
  <c r="D17" i="22"/>
  <c r="D15" i="22"/>
  <c r="D18" i="22"/>
  <c r="D20" i="22"/>
  <c r="D22" i="22"/>
  <c r="D12" i="22"/>
  <c r="D27" i="22"/>
  <c r="D11" i="22"/>
  <c r="D12" i="21"/>
  <c r="D15" i="21"/>
  <c r="D21" i="21"/>
  <c r="D16" i="21"/>
  <c r="D26" i="21"/>
  <c r="D29" i="21"/>
  <c r="D11" i="21"/>
  <c r="D28" i="21"/>
  <c r="D14" i="21"/>
  <c r="D22" i="21"/>
  <c r="D10" i="21"/>
  <c r="D19" i="21"/>
  <c r="D18" i="21"/>
  <c r="D24" i="21"/>
  <c r="D25" i="21"/>
  <c r="D20" i="21"/>
  <c r="D13" i="21"/>
  <c r="D27" i="21"/>
  <c r="D17" i="21"/>
  <c r="D23" i="21"/>
  <c r="D8" i="22"/>
  <c r="D8" i="21"/>
  <c r="D4" i="3"/>
  <c r="E4" i="3" s="1"/>
  <c r="F4" i="3" s="1"/>
  <c r="G4" i="3" s="1"/>
  <c r="H4" i="3" s="1"/>
  <c r="I4" i="3" s="1"/>
  <c r="J4" i="3" s="1"/>
  <c r="K4" i="3" s="1"/>
  <c r="L4" i="3" s="1"/>
  <c r="M4" i="3" s="1"/>
  <c r="N4" i="3" s="1"/>
  <c r="N8" i="17"/>
  <c r="N27" i="3"/>
  <c r="N12" i="3"/>
  <c r="N21" i="3"/>
  <c r="N25" i="3"/>
  <c r="N23" i="3"/>
  <c r="N9" i="3"/>
  <c r="N20" i="3"/>
  <c r="N24" i="3"/>
  <c r="N15" i="3"/>
  <c r="N14" i="3"/>
  <c r="N16" i="3"/>
  <c r="N22" i="3"/>
  <c r="N10" i="3"/>
  <c r="N18" i="3"/>
  <c r="N13" i="3"/>
  <c r="N17" i="3"/>
  <c r="N26" i="3"/>
  <c r="N19" i="3"/>
  <c r="N25" i="17"/>
  <c r="N18" i="17"/>
  <c r="N14" i="17"/>
  <c r="N21" i="17"/>
  <c r="N16" i="17"/>
  <c r="N15" i="17"/>
  <c r="N27" i="17"/>
  <c r="N13" i="17"/>
  <c r="N12" i="17"/>
  <c r="N22" i="17"/>
  <c r="N20" i="17"/>
  <c r="N23" i="17"/>
  <c r="N28" i="17"/>
  <c r="N24" i="17"/>
  <c r="N26" i="17"/>
  <c r="N10" i="17"/>
  <c r="N19" i="17"/>
  <c r="N11" i="17"/>
  <c r="N17" i="17"/>
  <c r="N7" i="3"/>
  <c r="N8" i="18"/>
  <c r="N28" i="18"/>
  <c r="N19" i="18"/>
  <c r="N21" i="18"/>
  <c r="N25" i="18"/>
  <c r="N26" i="18"/>
  <c r="N13" i="18"/>
  <c r="N22" i="18"/>
  <c r="N11" i="18"/>
  <c r="N14" i="18"/>
  <c r="N16" i="18"/>
  <c r="N18" i="18"/>
  <c r="N15" i="18"/>
  <c r="N24" i="18"/>
  <c r="N12" i="18"/>
  <c r="N17" i="18"/>
  <c r="N20" i="18"/>
  <c r="N23" i="18"/>
  <c r="N27" i="18"/>
  <c r="N10" i="18"/>
  <c r="M8" i="17"/>
  <c r="M8" i="18"/>
  <c r="M10" i="18"/>
  <c r="M11" i="18"/>
  <c r="M18" i="18"/>
  <c r="M19" i="18"/>
  <c r="M26" i="18"/>
  <c r="M22" i="18"/>
  <c r="M14" i="18"/>
  <c r="M12" i="18"/>
  <c r="M21" i="18"/>
  <c r="M15" i="18"/>
  <c r="M27" i="18"/>
  <c r="M20" i="18"/>
  <c r="M23" i="18"/>
  <c r="M17" i="18"/>
  <c r="M25" i="18"/>
  <c r="M24" i="18"/>
  <c r="M13" i="18"/>
  <c r="M16" i="18"/>
  <c r="M28" i="18"/>
  <c r="M12" i="17"/>
  <c r="M10" i="17"/>
  <c r="M20" i="17"/>
  <c r="M18" i="17"/>
  <c r="M28" i="17"/>
  <c r="M13" i="17"/>
  <c r="M27" i="17"/>
  <c r="M21" i="17"/>
  <c r="M22" i="17"/>
  <c r="M16" i="17"/>
  <c r="M17" i="17"/>
  <c r="M15" i="17"/>
  <c r="M24" i="17"/>
  <c r="M14" i="17"/>
  <c r="M19" i="17"/>
  <c r="M25" i="17"/>
  <c r="M23" i="17"/>
  <c r="M11" i="17"/>
  <c r="M26" i="17"/>
  <c r="M16" i="3"/>
  <c r="M18" i="3"/>
  <c r="M9" i="3"/>
  <c r="M26" i="3"/>
  <c r="M17" i="3"/>
  <c r="M13" i="3"/>
  <c r="M25" i="3"/>
  <c r="M21" i="3"/>
  <c r="M14" i="3"/>
  <c r="M12" i="3"/>
  <c r="M11" i="3"/>
  <c r="M22" i="3"/>
  <c r="M15" i="3"/>
  <c r="M24" i="3"/>
  <c r="M20" i="3"/>
  <c r="M23" i="3"/>
  <c r="M27" i="3"/>
  <c r="M10" i="3"/>
  <c r="M19" i="3"/>
  <c r="M7" i="3"/>
  <c r="L9" i="3"/>
  <c r="L20" i="3"/>
  <c r="L22" i="3"/>
  <c r="L17" i="3"/>
  <c r="L11" i="3"/>
  <c r="L19" i="3"/>
  <c r="L25" i="3"/>
  <c r="L10" i="3"/>
  <c r="L14" i="3"/>
  <c r="L15" i="3"/>
  <c r="L18" i="3"/>
  <c r="L27" i="3"/>
  <c r="L23" i="3"/>
  <c r="L26" i="3"/>
  <c r="L13" i="3"/>
  <c r="L16" i="3"/>
  <c r="L24" i="3"/>
  <c r="L21" i="3"/>
  <c r="L12" i="3"/>
  <c r="L8" i="18"/>
  <c r="L8" i="17"/>
  <c r="L7" i="3"/>
  <c r="L10" i="18"/>
  <c r="L21" i="18"/>
  <c r="L23" i="18"/>
  <c r="L18" i="18"/>
  <c r="L24" i="18"/>
  <c r="L20" i="18"/>
  <c r="L13" i="18"/>
  <c r="L26" i="18"/>
  <c r="L11" i="18"/>
  <c r="L15" i="18"/>
  <c r="L16" i="18"/>
  <c r="L19" i="18"/>
  <c r="L28" i="18"/>
  <c r="L17" i="18"/>
  <c r="L27" i="18"/>
  <c r="L25" i="18"/>
  <c r="L14" i="18"/>
  <c r="L12" i="18"/>
  <c r="L22" i="18"/>
  <c r="L25" i="17"/>
  <c r="L21" i="17"/>
  <c r="L15" i="17"/>
  <c r="L16" i="17"/>
  <c r="L23" i="17"/>
  <c r="L24" i="17"/>
  <c r="L17" i="17"/>
  <c r="L11" i="17"/>
  <c r="L13" i="17"/>
  <c r="L12" i="17"/>
  <c r="L10" i="17"/>
  <c r="L19" i="17"/>
  <c r="L20" i="17"/>
  <c r="L18" i="17"/>
  <c r="L27" i="17"/>
  <c r="L28" i="17"/>
  <c r="L26" i="17"/>
  <c r="L14" i="17"/>
  <c r="L22" i="17"/>
  <c r="K8" i="17"/>
  <c r="K7" i="3"/>
  <c r="K8" i="18"/>
  <c r="K15" i="17"/>
  <c r="K19" i="17"/>
  <c r="K23" i="17"/>
  <c r="K20" i="17"/>
  <c r="K17" i="17"/>
  <c r="K12" i="17"/>
  <c r="K16" i="17"/>
  <c r="K25" i="17"/>
  <c r="K10" i="17"/>
  <c r="K24" i="17"/>
  <c r="K28" i="17"/>
  <c r="K18" i="17"/>
  <c r="K11" i="17"/>
  <c r="K21" i="17"/>
  <c r="K26" i="17"/>
  <c r="K27" i="17"/>
  <c r="K22" i="17"/>
  <c r="K13" i="17"/>
  <c r="K14" i="17"/>
  <c r="K11" i="3"/>
  <c r="K21" i="3"/>
  <c r="K19" i="3"/>
  <c r="K27" i="3"/>
  <c r="K16" i="3"/>
  <c r="K14" i="3"/>
  <c r="K24" i="3"/>
  <c r="K9" i="3"/>
  <c r="K12" i="3"/>
  <c r="K15" i="3"/>
  <c r="K22" i="3"/>
  <c r="K20" i="3"/>
  <c r="K23" i="3"/>
  <c r="K17" i="3"/>
  <c r="K18" i="3"/>
  <c r="K10" i="3"/>
  <c r="K26" i="3"/>
  <c r="K25" i="3"/>
  <c r="K13" i="3"/>
  <c r="K28" i="18"/>
  <c r="K17" i="18"/>
  <c r="K16" i="18"/>
  <c r="K25" i="18"/>
  <c r="K26" i="18"/>
  <c r="K24" i="18"/>
  <c r="K12" i="18"/>
  <c r="K27" i="18"/>
  <c r="K11" i="18"/>
  <c r="K15" i="18"/>
  <c r="K13" i="18"/>
  <c r="K20" i="18"/>
  <c r="K21" i="18"/>
  <c r="K14" i="18"/>
  <c r="K10" i="18"/>
  <c r="K18" i="18"/>
  <c r="K19" i="18"/>
  <c r="K22" i="18"/>
  <c r="K23" i="18"/>
  <c r="J7" i="3"/>
  <c r="J11" i="18"/>
  <c r="J12" i="18"/>
  <c r="J28" i="18"/>
  <c r="J15" i="18"/>
  <c r="J19" i="18"/>
  <c r="J20" i="18"/>
  <c r="J27" i="18"/>
  <c r="J16" i="18"/>
  <c r="J10" i="18"/>
  <c r="J18" i="18"/>
  <c r="J17" i="18"/>
  <c r="J26" i="18"/>
  <c r="J24" i="18"/>
  <c r="J13" i="18"/>
  <c r="J22" i="18"/>
  <c r="J23" i="18"/>
  <c r="J14" i="18"/>
  <c r="J21" i="18"/>
  <c r="J25" i="18"/>
  <c r="J14" i="3"/>
  <c r="J16" i="3"/>
  <c r="J11" i="3"/>
  <c r="J19" i="3"/>
  <c r="J22" i="3"/>
  <c r="J24" i="3"/>
  <c r="J10" i="3"/>
  <c r="J18" i="3"/>
  <c r="J15" i="3"/>
  <c r="J26" i="3"/>
  <c r="J17" i="3"/>
  <c r="J27" i="3"/>
  <c r="J25" i="3"/>
  <c r="J23" i="3"/>
  <c r="J21" i="3"/>
  <c r="J20" i="3"/>
  <c r="J13" i="3"/>
  <c r="J9" i="3"/>
  <c r="J12" i="3"/>
  <c r="J8" i="17"/>
  <c r="J10" i="17"/>
  <c r="J24" i="17"/>
  <c r="J17" i="17"/>
  <c r="J12" i="17"/>
  <c r="J20" i="17"/>
  <c r="J18" i="17"/>
  <c r="J23" i="17"/>
  <c r="J25" i="17"/>
  <c r="J26" i="17"/>
  <c r="J11" i="17"/>
  <c r="J19" i="17"/>
  <c r="J21" i="17"/>
  <c r="J27" i="17"/>
  <c r="J13" i="17"/>
  <c r="J14" i="17"/>
  <c r="J22" i="17"/>
  <c r="J16" i="17"/>
  <c r="J15" i="17"/>
  <c r="J28" i="17"/>
  <c r="J8" i="18"/>
  <c r="I11" i="18"/>
  <c r="I10" i="18"/>
  <c r="I13" i="18"/>
  <c r="I12" i="18"/>
  <c r="I27" i="18"/>
  <c r="I20" i="18"/>
  <c r="I16" i="18"/>
  <c r="I28" i="18"/>
  <c r="I24" i="18"/>
  <c r="I17" i="18"/>
  <c r="I19" i="18"/>
  <c r="I25" i="18"/>
  <c r="I15" i="18"/>
  <c r="I14" i="18"/>
  <c r="I23" i="18"/>
  <c r="I26" i="18"/>
  <c r="I22" i="18"/>
  <c r="I18" i="18"/>
  <c r="I21" i="18"/>
  <c r="I7" i="3"/>
  <c r="I8" i="17"/>
  <c r="I10" i="3"/>
  <c r="I16" i="3"/>
  <c r="I25" i="3"/>
  <c r="I18" i="3"/>
  <c r="I24" i="3"/>
  <c r="I23" i="3"/>
  <c r="I26" i="3"/>
  <c r="I9" i="3"/>
  <c r="I15" i="3"/>
  <c r="I11" i="3"/>
  <c r="I20" i="3"/>
  <c r="I17" i="3"/>
  <c r="I19" i="3"/>
  <c r="I12" i="3"/>
  <c r="I27" i="3"/>
  <c r="I22" i="3"/>
  <c r="I13" i="3"/>
  <c r="I14" i="3"/>
  <c r="I21" i="3"/>
  <c r="I16" i="17"/>
  <c r="I25" i="17"/>
  <c r="I14" i="17"/>
  <c r="I27" i="17"/>
  <c r="I22" i="17"/>
  <c r="I24" i="17"/>
  <c r="I17" i="17"/>
  <c r="I26" i="17"/>
  <c r="I19" i="17"/>
  <c r="I13" i="17"/>
  <c r="I23" i="17"/>
  <c r="I12" i="17"/>
  <c r="I21" i="17"/>
  <c r="I10" i="17"/>
  <c r="I20" i="17"/>
  <c r="I11" i="17"/>
  <c r="I28" i="17"/>
  <c r="I18" i="17"/>
  <c r="I15" i="17"/>
  <c r="I8" i="18"/>
  <c r="H14" i="18"/>
  <c r="H20" i="18"/>
  <c r="H24" i="18"/>
  <c r="H22" i="18"/>
  <c r="H15" i="18"/>
  <c r="H11" i="18"/>
  <c r="H12" i="18"/>
  <c r="H23" i="18"/>
  <c r="H27" i="18"/>
  <c r="H28" i="18"/>
  <c r="H10" i="18"/>
  <c r="H19" i="18"/>
  <c r="H13" i="18"/>
  <c r="H18" i="18"/>
  <c r="H26" i="18"/>
  <c r="H17" i="18"/>
  <c r="H21" i="18"/>
  <c r="H25" i="18"/>
  <c r="H16" i="18"/>
  <c r="H19" i="17"/>
  <c r="H27" i="17"/>
  <c r="H17" i="17"/>
  <c r="H22" i="17"/>
  <c r="H21" i="17"/>
  <c r="H25" i="17"/>
  <c r="H15" i="17"/>
  <c r="H16" i="17"/>
  <c r="H12" i="17"/>
  <c r="H23" i="17"/>
  <c r="H24" i="17"/>
  <c r="H20" i="17"/>
  <c r="H10" i="17"/>
  <c r="H28" i="17"/>
  <c r="H13" i="17"/>
  <c r="H18" i="17"/>
  <c r="H11" i="17"/>
  <c r="H14" i="17"/>
  <c r="H26" i="17"/>
  <c r="H25" i="3"/>
  <c r="H12" i="3"/>
  <c r="H16" i="3"/>
  <c r="H24" i="3"/>
  <c r="H20" i="3"/>
  <c r="H19" i="3"/>
  <c r="H15" i="3"/>
  <c r="H13" i="3"/>
  <c r="H14" i="3"/>
  <c r="H10" i="3"/>
  <c r="H21" i="3"/>
  <c r="H22" i="3"/>
  <c r="H26" i="3"/>
  <c r="H11" i="3"/>
  <c r="H9" i="3"/>
  <c r="H18" i="3"/>
  <c r="H27" i="3"/>
  <c r="H17" i="3"/>
  <c r="H23" i="3"/>
  <c r="H8" i="18"/>
  <c r="H7" i="3"/>
  <c r="H8" i="17"/>
  <c r="G8" i="18"/>
  <c r="G8" i="17"/>
  <c r="G11" i="3"/>
  <c r="G25" i="3"/>
  <c r="G19" i="3"/>
  <c r="G12" i="3"/>
  <c r="G27" i="3"/>
  <c r="G20" i="3"/>
  <c r="G14" i="3"/>
  <c r="G15" i="3"/>
  <c r="G10" i="3"/>
  <c r="G23" i="3"/>
  <c r="G16" i="3"/>
  <c r="G18" i="3"/>
  <c r="G21" i="3"/>
  <c r="G24" i="3"/>
  <c r="G9" i="3"/>
  <c r="G26" i="3"/>
  <c r="G22" i="3"/>
  <c r="G17" i="3"/>
  <c r="G13" i="3"/>
  <c r="G7" i="3"/>
  <c r="G28" i="17"/>
  <c r="G12" i="17"/>
  <c r="G16" i="17"/>
  <c r="G20" i="17"/>
  <c r="G14" i="17"/>
  <c r="G10" i="17"/>
  <c r="G22" i="17"/>
  <c r="G18" i="17"/>
  <c r="G11" i="17"/>
  <c r="G23" i="17"/>
  <c r="G26" i="17"/>
  <c r="G13" i="17"/>
  <c r="G19" i="17"/>
  <c r="G24" i="17"/>
  <c r="G27" i="17"/>
  <c r="G17" i="17"/>
  <c r="G21" i="17"/>
  <c r="G25" i="17"/>
  <c r="G15" i="17"/>
  <c r="G28" i="18"/>
  <c r="G27" i="18"/>
  <c r="G19" i="18"/>
  <c r="G17" i="18"/>
  <c r="G23" i="18"/>
  <c r="G10" i="18"/>
  <c r="G25" i="18"/>
  <c r="G22" i="18"/>
  <c r="G15" i="18"/>
  <c r="G18" i="18"/>
  <c r="G14" i="18"/>
  <c r="G16" i="18"/>
  <c r="G26" i="18"/>
  <c r="G13" i="18"/>
  <c r="G20" i="18"/>
  <c r="G11" i="18"/>
  <c r="G24" i="18"/>
  <c r="G12" i="18"/>
  <c r="G21" i="18"/>
  <c r="F8" i="18"/>
  <c r="F7" i="3"/>
  <c r="F19" i="18"/>
  <c r="F21" i="18"/>
  <c r="F15" i="18"/>
  <c r="F23" i="18"/>
  <c r="F11" i="18"/>
  <c r="F12" i="18"/>
  <c r="F10" i="18"/>
  <c r="F18" i="18"/>
  <c r="F17" i="18"/>
  <c r="F22" i="18"/>
  <c r="F20" i="18"/>
  <c r="F26" i="18"/>
  <c r="F25" i="18"/>
  <c r="F27" i="18"/>
  <c r="F28" i="18"/>
  <c r="F14" i="18"/>
  <c r="F13" i="18"/>
  <c r="F16" i="18"/>
  <c r="F24" i="18"/>
  <c r="F10" i="3"/>
  <c r="F15" i="3"/>
  <c r="F23" i="3"/>
  <c r="F26" i="3"/>
  <c r="F14" i="3"/>
  <c r="F18" i="3"/>
  <c r="F22" i="3"/>
  <c r="F13" i="3"/>
  <c r="F11" i="3"/>
  <c r="F9" i="3"/>
  <c r="F16" i="3"/>
  <c r="F19" i="3"/>
  <c r="F25" i="3"/>
  <c r="F24" i="3"/>
  <c r="F20" i="3"/>
  <c r="F27" i="3"/>
  <c r="F12" i="3"/>
  <c r="F21" i="3"/>
  <c r="F17" i="3"/>
  <c r="F8" i="17"/>
  <c r="F14" i="17"/>
  <c r="F10" i="17"/>
  <c r="F23" i="17"/>
  <c r="F13" i="17"/>
  <c r="F22" i="17"/>
  <c r="F26" i="17"/>
  <c r="F28" i="17"/>
  <c r="F19" i="17"/>
  <c r="F21" i="17"/>
  <c r="F18" i="17"/>
  <c r="F12" i="17"/>
  <c r="F16" i="17"/>
  <c r="F11" i="17"/>
  <c r="F20" i="17"/>
  <c r="F24" i="17"/>
  <c r="F15" i="17"/>
  <c r="F17" i="17"/>
  <c r="F27" i="17"/>
  <c r="F25" i="17"/>
  <c r="E13" i="3"/>
  <c r="E10" i="3"/>
  <c r="E19" i="3"/>
  <c r="E21" i="3"/>
  <c r="E18" i="3"/>
  <c r="E9" i="3"/>
  <c r="E26" i="3"/>
  <c r="E17" i="3"/>
  <c r="E14" i="3"/>
  <c r="E25" i="3"/>
  <c r="E24" i="3"/>
  <c r="E23" i="3"/>
  <c r="E22" i="3"/>
  <c r="E16" i="3"/>
  <c r="E11" i="3"/>
  <c r="E20" i="3"/>
  <c r="E12" i="3"/>
  <c r="E15" i="3"/>
  <c r="E27" i="3"/>
  <c r="E8" i="17"/>
  <c r="E22" i="18"/>
  <c r="E24" i="18"/>
  <c r="E11" i="18"/>
  <c r="E16" i="18"/>
  <c r="E19" i="18"/>
  <c r="E17" i="18"/>
  <c r="E10" i="18"/>
  <c r="E14" i="18"/>
  <c r="E27" i="18"/>
  <c r="E15" i="18"/>
  <c r="E18" i="18"/>
  <c r="E12" i="18"/>
  <c r="E26" i="18"/>
  <c r="E20" i="18"/>
  <c r="E23" i="18"/>
  <c r="E25" i="18"/>
  <c r="E21" i="18"/>
  <c r="E13" i="18"/>
  <c r="E28" i="18"/>
  <c r="E7" i="3"/>
  <c r="E13" i="17"/>
  <c r="E10" i="17"/>
  <c r="E21" i="17"/>
  <c r="E18" i="17"/>
  <c r="E27" i="17"/>
  <c r="E22" i="17"/>
  <c r="E26" i="17"/>
  <c r="E12" i="17"/>
  <c r="E16" i="17"/>
  <c r="E20" i="17"/>
  <c r="E24" i="17"/>
  <c r="E14" i="17"/>
  <c r="E17" i="17"/>
  <c r="E28" i="17"/>
  <c r="E11" i="17"/>
  <c r="E23" i="17"/>
  <c r="E25" i="17"/>
  <c r="E15" i="17"/>
  <c r="E19" i="17"/>
  <c r="E8" i="18"/>
  <c r="D8" i="17"/>
  <c r="D7" i="3"/>
  <c r="D8" i="18"/>
  <c r="E155" i="16" a="1"/>
  <c r="E155" i="16" s="1"/>
  <c r="A6" i="16" a="1"/>
  <c r="A6" i="16" s="1"/>
  <c r="A1" i="5"/>
  <c r="A1" i="1"/>
  <c r="C7" i="3"/>
  <c r="D11" i="17"/>
  <c r="D20" i="17"/>
  <c r="D15" i="17"/>
  <c r="D18" i="18"/>
  <c r="D28" i="18"/>
  <c r="D9" i="3"/>
  <c r="D26" i="3"/>
  <c r="D24" i="17"/>
  <c r="D24" i="18"/>
  <c r="D15" i="3"/>
  <c r="D16" i="17"/>
  <c r="D21" i="18"/>
  <c r="D10" i="18"/>
  <c r="D12" i="3"/>
  <c r="D11" i="3"/>
  <c r="D28" i="3"/>
  <c r="D19" i="17"/>
  <c r="D28" i="17"/>
  <c r="D20" i="18"/>
  <c r="D23" i="3"/>
  <c r="D25" i="17"/>
  <c r="D27" i="18"/>
  <c r="D25" i="3"/>
  <c r="D29" i="17"/>
  <c r="D18" i="17"/>
  <c r="D22" i="17"/>
  <c r="D14" i="18"/>
  <c r="D15" i="18"/>
  <c r="D12" i="18"/>
  <c r="D13" i="3"/>
  <c r="D17" i="3"/>
  <c r="D14" i="3"/>
  <c r="D21" i="17"/>
  <c r="D26" i="17"/>
  <c r="D22" i="18"/>
  <c r="D13" i="18"/>
  <c r="D26" i="18"/>
  <c r="D24" i="3"/>
  <c r="D22" i="3"/>
  <c r="D13" i="17"/>
  <c r="D19" i="18"/>
  <c r="D21" i="3"/>
  <c r="D10" i="3"/>
  <c r="D10" i="17"/>
  <c r="D17" i="17"/>
  <c r="D23" i="18"/>
  <c r="D18" i="3"/>
  <c r="D11" i="18"/>
  <c r="D29" i="18"/>
  <c r="D14" i="17"/>
  <c r="D16" i="18"/>
  <c r="D27" i="17"/>
  <c r="D23" i="17"/>
  <c r="D12" i="17"/>
  <c r="D17" i="18"/>
  <c r="D25" i="18"/>
  <c r="D27" i="3"/>
  <c r="D20" i="3"/>
  <c r="D16" i="3"/>
  <c r="D19" i="3"/>
  <c r="C47" i="3" l="1"/>
  <c r="C47" i="21"/>
  <c r="C47" i="17"/>
  <c r="C47" i="18"/>
  <c r="C47" i="22"/>
  <c r="H47" i="22"/>
  <c r="H47" i="17"/>
  <c r="H47" i="3"/>
  <c r="H47" i="18"/>
  <c r="H47" i="21"/>
  <c r="E156" i="16" a="1"/>
  <c r="E156" i="16" s="1"/>
  <c r="A7" i="16" a="1"/>
  <c r="A7" i="16" s="1"/>
  <c r="A1" i="6"/>
  <c r="C52" i="22"/>
  <c r="F54" i="22"/>
  <c r="J51" i="22"/>
  <c r="D52" i="17"/>
  <c r="F52" i="17"/>
  <c r="D52" i="21"/>
  <c r="H54" i="17"/>
  <c r="I52" i="21"/>
  <c r="C52" i="21"/>
  <c r="E51" i="21"/>
  <c r="K52" i="22"/>
  <c r="E52" i="21"/>
  <c r="J52" i="18"/>
  <c r="L51" i="3"/>
  <c r="I54" i="21"/>
  <c r="G54" i="18"/>
  <c r="L52" i="21"/>
  <c r="G52" i="22"/>
  <c r="I51" i="21"/>
  <c r="D51" i="18"/>
  <c r="G54" i="17"/>
  <c r="D54" i="22"/>
  <c r="L51" i="22"/>
  <c r="K54" i="3"/>
  <c r="C54" i="17"/>
  <c r="J52" i="21"/>
  <c r="K51" i="17"/>
  <c r="I51" i="22"/>
  <c r="C54" i="18"/>
  <c r="L54" i="17"/>
  <c r="K51" i="22"/>
  <c r="C51" i="17"/>
  <c r="I54" i="17"/>
  <c r="E52" i="22"/>
  <c r="E52" i="3"/>
  <c r="I54" i="22"/>
  <c r="C51" i="18"/>
  <c r="E51" i="17"/>
  <c r="K54" i="17"/>
  <c r="G51" i="22"/>
  <c r="J52" i="3"/>
  <c r="C54" i="3"/>
  <c r="J54" i="22"/>
  <c r="I51" i="3"/>
  <c r="E54" i="17"/>
  <c r="D54" i="17"/>
  <c r="D52" i="3"/>
  <c r="J54" i="3"/>
  <c r="J51" i="21"/>
  <c r="D51" i="21"/>
  <c r="K52" i="18"/>
  <c r="K51" i="18"/>
  <c r="H51" i="22"/>
  <c r="D52" i="18"/>
  <c r="J54" i="17"/>
  <c r="C51" i="21"/>
  <c r="K54" i="21"/>
  <c r="K52" i="21"/>
  <c r="L52" i="18"/>
  <c r="G54" i="3"/>
  <c r="L51" i="18"/>
  <c r="L52" i="3"/>
  <c r="I52" i="3"/>
  <c r="L54" i="18"/>
  <c r="G51" i="21"/>
  <c r="D51" i="17"/>
  <c r="L54" i="22"/>
  <c r="H54" i="21"/>
  <c r="K54" i="18"/>
  <c r="G52" i="21"/>
  <c r="F54" i="21"/>
  <c r="D54" i="3"/>
  <c r="G52" i="18"/>
  <c r="D52" i="22"/>
  <c r="F52" i="3"/>
  <c r="H54" i="18"/>
  <c r="E54" i="18"/>
  <c r="J51" i="18"/>
  <c r="K51" i="21"/>
  <c r="F51" i="21"/>
  <c r="L52" i="17"/>
  <c r="L51" i="21"/>
  <c r="J51" i="3"/>
  <c r="C54" i="22"/>
  <c r="D51" i="22"/>
  <c r="H52" i="3"/>
  <c r="E54" i="22"/>
  <c r="F51" i="22"/>
  <c r="F52" i="21"/>
  <c r="H51" i="18"/>
  <c r="G54" i="21"/>
  <c r="F51" i="17"/>
  <c r="I52" i="18"/>
  <c r="J51" i="17"/>
  <c r="K52" i="3"/>
  <c r="E51" i="22"/>
  <c r="I52" i="22"/>
  <c r="F52" i="22"/>
  <c r="J52" i="22"/>
  <c r="D51" i="3"/>
  <c r="D54" i="18"/>
  <c r="H52" i="21"/>
  <c r="I51" i="18"/>
  <c r="K54" i="22"/>
  <c r="G52" i="17"/>
  <c r="I54" i="3"/>
  <c r="H54" i="22"/>
  <c r="C54" i="21"/>
  <c r="H51" i="3"/>
  <c r="F54" i="18"/>
  <c r="H52" i="17"/>
  <c r="E54" i="21"/>
  <c r="L51" i="17"/>
  <c r="H52" i="22"/>
  <c r="L52" i="22"/>
  <c r="I51" i="17"/>
  <c r="F54" i="17"/>
  <c r="E52" i="18"/>
  <c r="F54" i="3"/>
  <c r="C52" i="3"/>
  <c r="I54" i="18"/>
  <c r="E52" i="17"/>
  <c r="G51" i="18"/>
  <c r="C52" i="17"/>
  <c r="D54" i="21"/>
  <c r="E51" i="18"/>
  <c r="J52" i="17"/>
  <c r="C52" i="18"/>
  <c r="G54" i="22"/>
  <c r="I52" i="17"/>
  <c r="C51" i="3"/>
  <c r="G51" i="3"/>
  <c r="G52" i="3"/>
  <c r="L54" i="3"/>
  <c r="C51" i="22"/>
  <c r="J54" i="21"/>
  <c r="J54" i="18"/>
  <c r="E51" i="3"/>
  <c r="F52" i="18"/>
  <c r="H51" i="21"/>
  <c r="G51" i="17"/>
  <c r="F51" i="18"/>
  <c r="K52" i="17"/>
  <c r="H52" i="18"/>
  <c r="F51" i="3"/>
  <c r="H51" i="17"/>
  <c r="K51" i="3"/>
  <c r="H54" i="3"/>
  <c r="E54" i="3"/>
  <c r="L54" i="21"/>
  <c r="G59" i="22" l="1"/>
  <c r="G57" i="22"/>
  <c r="G62" i="22"/>
  <c r="G69" i="22"/>
  <c r="G68" i="22"/>
  <c r="G63" i="22"/>
  <c r="G65" i="22"/>
  <c r="G56" i="22"/>
  <c r="G55" i="22"/>
  <c r="G64" i="22"/>
  <c r="G70" i="22"/>
  <c r="G71" i="22"/>
  <c r="G66" i="22"/>
  <c r="G58" i="22"/>
  <c r="G61" i="22"/>
  <c r="G73" i="22"/>
  <c r="G72" i="22"/>
  <c r="G67" i="22"/>
  <c r="G74" i="22"/>
  <c r="G60" i="22"/>
  <c r="K55" i="17"/>
  <c r="K66" i="17"/>
  <c r="K59" i="17"/>
  <c r="K71" i="17"/>
  <c r="K58" i="17"/>
  <c r="K74" i="17"/>
  <c r="K56" i="17"/>
  <c r="K73" i="17"/>
  <c r="K60" i="17"/>
  <c r="K65" i="17"/>
  <c r="K64" i="17"/>
  <c r="K57" i="17"/>
  <c r="K68" i="17"/>
  <c r="K62" i="17"/>
  <c r="K72" i="17"/>
  <c r="K70" i="17"/>
  <c r="K69" i="17"/>
  <c r="K61" i="17"/>
  <c r="K63" i="17"/>
  <c r="K67" i="17"/>
  <c r="F58" i="18"/>
  <c r="F56" i="18"/>
  <c r="F69" i="18"/>
  <c r="F72" i="18"/>
  <c r="F63" i="18"/>
  <c r="F57" i="18"/>
  <c r="F60" i="18"/>
  <c r="F62" i="18"/>
  <c r="F66" i="18"/>
  <c r="F70" i="18"/>
  <c r="F73" i="18"/>
  <c r="F67" i="18"/>
  <c r="F64" i="18"/>
  <c r="F55" i="18"/>
  <c r="F68" i="18"/>
  <c r="F71" i="18"/>
  <c r="F59" i="18"/>
  <c r="F61" i="18"/>
  <c r="F65" i="18"/>
  <c r="F74" i="18"/>
  <c r="K65" i="22"/>
  <c r="K73" i="22"/>
  <c r="K70" i="22"/>
  <c r="K64" i="22"/>
  <c r="K67" i="22"/>
  <c r="K60" i="22"/>
  <c r="K57" i="22"/>
  <c r="K69" i="22"/>
  <c r="K72" i="22"/>
  <c r="K74" i="22"/>
  <c r="K61" i="22"/>
  <c r="K55" i="22"/>
  <c r="K56" i="22"/>
  <c r="K62" i="22"/>
  <c r="K59" i="22"/>
  <c r="K71" i="22"/>
  <c r="K68" i="22"/>
  <c r="K58" i="22"/>
  <c r="K66" i="22"/>
  <c r="K63" i="22"/>
  <c r="L66" i="17"/>
  <c r="L74" i="17"/>
  <c r="L65" i="17"/>
  <c r="L69" i="17"/>
  <c r="L63" i="17"/>
  <c r="L62" i="17"/>
  <c r="L67" i="17"/>
  <c r="L73" i="17"/>
  <c r="L72" i="17"/>
  <c r="L55" i="17"/>
  <c r="L71" i="17"/>
  <c r="L68" i="17"/>
  <c r="L58" i="17"/>
  <c r="L57" i="17"/>
  <c r="L61" i="17"/>
  <c r="L56" i="17"/>
  <c r="L59" i="17"/>
  <c r="L70" i="17"/>
  <c r="L60" i="17"/>
  <c r="L64" i="17"/>
  <c r="D57" i="18"/>
  <c r="D63" i="18"/>
  <c r="D68" i="18"/>
  <c r="D74" i="18"/>
  <c r="D61" i="18"/>
  <c r="D64" i="18"/>
  <c r="D62" i="18"/>
  <c r="D69" i="18"/>
  <c r="D70" i="18"/>
  <c r="D58" i="18"/>
  <c r="D56" i="18"/>
  <c r="D59" i="18"/>
  <c r="D60" i="18"/>
  <c r="D72" i="18"/>
  <c r="D55" i="18"/>
  <c r="D71" i="18"/>
  <c r="D73" i="18"/>
  <c r="D67" i="18"/>
  <c r="D66" i="18"/>
  <c r="D65" i="18"/>
  <c r="H65" i="18"/>
  <c r="H61" i="18"/>
  <c r="H72" i="18"/>
  <c r="H68" i="18"/>
  <c r="H71" i="18"/>
  <c r="H58" i="18"/>
  <c r="H55" i="18"/>
  <c r="H62" i="18"/>
  <c r="H74" i="18"/>
  <c r="H64" i="18"/>
  <c r="H66" i="18"/>
  <c r="H63" i="18"/>
  <c r="H59" i="18"/>
  <c r="H73" i="18"/>
  <c r="H57" i="18"/>
  <c r="H67" i="18"/>
  <c r="H56" i="18"/>
  <c r="H69" i="18"/>
  <c r="H70" i="18"/>
  <c r="H60" i="18"/>
  <c r="H57" i="22"/>
  <c r="H60" i="22"/>
  <c r="H65" i="22"/>
  <c r="H73" i="22"/>
  <c r="H55" i="22"/>
  <c r="H63" i="22"/>
  <c r="H70" i="22"/>
  <c r="H68" i="22"/>
  <c r="H58" i="22"/>
  <c r="H61" i="22"/>
  <c r="H67" i="22"/>
  <c r="H69" i="22"/>
  <c r="H59" i="22"/>
  <c r="H74" i="22"/>
  <c r="H66" i="22"/>
  <c r="H64" i="22"/>
  <c r="H56" i="22"/>
  <c r="H71" i="22"/>
  <c r="H72" i="22"/>
  <c r="H62" i="22"/>
  <c r="D56" i="22"/>
  <c r="D57" i="22"/>
  <c r="D65" i="22"/>
  <c r="D63" i="22"/>
  <c r="D60" i="22"/>
  <c r="D68" i="22"/>
  <c r="D66" i="22"/>
  <c r="D74" i="22"/>
  <c r="D69" i="22"/>
  <c r="D71" i="22"/>
  <c r="D72" i="22"/>
  <c r="D62" i="22"/>
  <c r="D58" i="22"/>
  <c r="D55" i="22"/>
  <c r="D59" i="22"/>
  <c r="D61" i="22"/>
  <c r="D73" i="22"/>
  <c r="D67" i="22"/>
  <c r="D64" i="22"/>
  <c r="D70" i="22"/>
  <c r="E70" i="18"/>
  <c r="E65" i="18"/>
  <c r="E71" i="18"/>
  <c r="E72" i="18"/>
  <c r="E56" i="18"/>
  <c r="E69" i="18"/>
  <c r="E64" i="18"/>
  <c r="E62" i="18"/>
  <c r="E57" i="18"/>
  <c r="E63" i="18"/>
  <c r="E73" i="18"/>
  <c r="E61" i="18"/>
  <c r="E60" i="18"/>
  <c r="E74" i="18"/>
  <c r="E55" i="18"/>
  <c r="E59" i="18"/>
  <c r="E66" i="18"/>
  <c r="E58" i="18"/>
  <c r="E68" i="18"/>
  <c r="E67" i="18"/>
  <c r="E64" i="22"/>
  <c r="E59" i="22"/>
  <c r="E55" i="22"/>
  <c r="E70" i="22"/>
  <c r="E61" i="22"/>
  <c r="E68" i="22"/>
  <c r="E60" i="22"/>
  <c r="E73" i="22"/>
  <c r="E57" i="22"/>
  <c r="E69" i="22"/>
  <c r="E67" i="22"/>
  <c r="E56" i="22"/>
  <c r="E62" i="22"/>
  <c r="E66" i="22"/>
  <c r="E63" i="22"/>
  <c r="E74" i="22"/>
  <c r="E65" i="22"/>
  <c r="E72" i="22"/>
  <c r="E71" i="22"/>
  <c r="E58" i="22"/>
  <c r="D65" i="17"/>
  <c r="D59" i="17"/>
  <c r="D57" i="17"/>
  <c r="D63" i="17"/>
  <c r="D68" i="17"/>
  <c r="D74" i="17"/>
  <c r="D66" i="17"/>
  <c r="D73" i="17"/>
  <c r="D71" i="17"/>
  <c r="D64" i="17"/>
  <c r="D69" i="17"/>
  <c r="D62" i="17"/>
  <c r="D67" i="17"/>
  <c r="D58" i="17"/>
  <c r="D56" i="17"/>
  <c r="D72" i="17"/>
  <c r="D70" i="17"/>
  <c r="D61" i="17"/>
  <c r="D55" i="17"/>
  <c r="D60" i="17"/>
  <c r="L65" i="22"/>
  <c r="L62" i="22"/>
  <c r="L67" i="22"/>
  <c r="L56" i="22"/>
  <c r="L60" i="22"/>
  <c r="L61" i="22"/>
  <c r="L69" i="22"/>
  <c r="L59" i="22"/>
  <c r="L74" i="22"/>
  <c r="L64" i="22"/>
  <c r="L72" i="22"/>
  <c r="L58" i="22"/>
  <c r="L73" i="22"/>
  <c r="L55" i="22"/>
  <c r="L66" i="22"/>
  <c r="L63" i="22"/>
  <c r="L68" i="22"/>
  <c r="L71" i="22"/>
  <c r="L57" i="22"/>
  <c r="L70" i="22"/>
  <c r="I59" i="18"/>
  <c r="I67" i="18"/>
  <c r="I66" i="18"/>
  <c r="I56" i="18"/>
  <c r="I65" i="18"/>
  <c r="I55" i="18"/>
  <c r="I63" i="18"/>
  <c r="I62" i="18"/>
  <c r="I72" i="18"/>
  <c r="I70" i="18"/>
  <c r="I71" i="18"/>
  <c r="I61" i="18"/>
  <c r="I74" i="18"/>
  <c r="I73" i="18"/>
  <c r="I58" i="18"/>
  <c r="I57" i="18"/>
  <c r="I60" i="18"/>
  <c r="I68" i="18"/>
  <c r="I69" i="18"/>
  <c r="I64" i="18"/>
  <c r="H61" i="21"/>
  <c r="H63" i="21"/>
  <c r="H68" i="21"/>
  <c r="H74" i="21"/>
  <c r="H70" i="21"/>
  <c r="H66" i="21"/>
  <c r="H64" i="21"/>
  <c r="H65" i="21"/>
  <c r="H56" i="21"/>
  <c r="H55" i="21"/>
  <c r="H58" i="21"/>
  <c r="H69" i="21"/>
  <c r="H67" i="21"/>
  <c r="H57" i="21"/>
  <c r="H59" i="21"/>
  <c r="H72" i="21"/>
  <c r="H73" i="21"/>
  <c r="H71" i="21"/>
  <c r="H60" i="21"/>
  <c r="H62" i="21"/>
  <c r="G74" i="17"/>
  <c r="G69" i="17"/>
  <c r="G71" i="17"/>
  <c r="G58" i="17"/>
  <c r="G56" i="17"/>
  <c r="G70" i="17"/>
  <c r="G72" i="17"/>
  <c r="G65" i="17"/>
  <c r="G62" i="17"/>
  <c r="G66" i="17"/>
  <c r="G55" i="17"/>
  <c r="G68" i="17"/>
  <c r="G64" i="17"/>
  <c r="G57" i="17"/>
  <c r="G73" i="17"/>
  <c r="G67" i="17"/>
  <c r="G60" i="17"/>
  <c r="G61" i="17"/>
  <c r="G63" i="17"/>
  <c r="G59" i="17"/>
  <c r="J55" i="18"/>
  <c r="J58" i="18"/>
  <c r="J59" i="18"/>
  <c r="J72" i="18"/>
  <c r="J73" i="18"/>
  <c r="J74" i="18"/>
  <c r="J63" i="18"/>
  <c r="J56" i="18"/>
  <c r="J68" i="18"/>
  <c r="J64" i="18"/>
  <c r="J65" i="18"/>
  <c r="J61" i="18"/>
  <c r="J71" i="18"/>
  <c r="J62" i="18"/>
  <c r="J69" i="18"/>
  <c r="J57" i="18"/>
  <c r="J70" i="18"/>
  <c r="J60" i="18"/>
  <c r="J67" i="18"/>
  <c r="J66" i="18"/>
  <c r="D72" i="21"/>
  <c r="D60" i="21"/>
  <c r="D74" i="21"/>
  <c r="D59" i="21"/>
  <c r="D70" i="21"/>
  <c r="D71" i="21"/>
  <c r="D69" i="21"/>
  <c r="D61" i="21"/>
  <c r="D62" i="21"/>
  <c r="D56" i="21"/>
  <c r="D55" i="21"/>
  <c r="D67" i="21"/>
  <c r="D68" i="21"/>
  <c r="D65" i="21"/>
  <c r="D57" i="21"/>
  <c r="D63" i="21"/>
  <c r="D58" i="21"/>
  <c r="D64" i="21"/>
  <c r="D66" i="21"/>
  <c r="D73" i="21"/>
  <c r="E65" i="17"/>
  <c r="E62" i="17"/>
  <c r="E60" i="17"/>
  <c r="E66" i="17"/>
  <c r="E71" i="17"/>
  <c r="E55" i="17"/>
  <c r="E58" i="17"/>
  <c r="E72" i="17"/>
  <c r="E56" i="17"/>
  <c r="E70" i="17"/>
  <c r="E73" i="17"/>
  <c r="E74" i="17"/>
  <c r="E69" i="17"/>
  <c r="E63" i="17"/>
  <c r="E67" i="17"/>
  <c r="E57" i="17"/>
  <c r="E64" i="17"/>
  <c r="E59" i="17"/>
  <c r="E68" i="17"/>
  <c r="E61" i="17"/>
  <c r="K63" i="18"/>
  <c r="K64" i="18"/>
  <c r="K73" i="18"/>
  <c r="K74" i="18"/>
  <c r="K71" i="18"/>
  <c r="K59" i="18"/>
  <c r="K67" i="18"/>
  <c r="K70" i="18"/>
  <c r="K56" i="18"/>
  <c r="K60" i="18"/>
  <c r="K61" i="18"/>
  <c r="K72" i="18"/>
  <c r="K58" i="18"/>
  <c r="K66" i="18"/>
  <c r="K57" i="18"/>
  <c r="K62" i="18"/>
  <c r="K68" i="18"/>
  <c r="K65" i="18"/>
  <c r="K55" i="18"/>
  <c r="K69" i="18"/>
  <c r="I71" i="17"/>
  <c r="I68" i="17"/>
  <c r="I59" i="17"/>
  <c r="I73" i="17"/>
  <c r="I64" i="17"/>
  <c r="I66" i="17"/>
  <c r="I56" i="17"/>
  <c r="I72" i="17"/>
  <c r="I62" i="17"/>
  <c r="I63" i="17"/>
  <c r="I74" i="17"/>
  <c r="I70" i="17"/>
  <c r="I65" i="17"/>
  <c r="I58" i="17"/>
  <c r="I55" i="17"/>
  <c r="I60" i="17"/>
  <c r="I61" i="17"/>
  <c r="I69" i="17"/>
  <c r="I57" i="17"/>
  <c r="I67" i="17"/>
  <c r="J57" i="22"/>
  <c r="J69" i="22"/>
  <c r="J68" i="22"/>
  <c r="J70" i="22"/>
  <c r="J59" i="22"/>
  <c r="J62" i="22"/>
  <c r="J61" i="22"/>
  <c r="J60" i="22"/>
  <c r="J71" i="22"/>
  <c r="J74" i="22"/>
  <c r="J73" i="22"/>
  <c r="J63" i="22"/>
  <c r="J64" i="22"/>
  <c r="J58" i="22"/>
  <c r="J66" i="22"/>
  <c r="J67" i="22"/>
  <c r="J65" i="22"/>
  <c r="J55" i="22"/>
  <c r="J72" i="22"/>
  <c r="J56" i="22"/>
  <c r="E74" i="21"/>
  <c r="E67" i="21"/>
  <c r="E64" i="21"/>
  <c r="E69" i="21"/>
  <c r="E73" i="21"/>
  <c r="E72" i="21"/>
  <c r="E58" i="21"/>
  <c r="E65" i="21"/>
  <c r="E56" i="21"/>
  <c r="E59" i="21"/>
  <c r="E71" i="21"/>
  <c r="E66" i="21"/>
  <c r="E57" i="21"/>
  <c r="E63" i="21"/>
  <c r="E55" i="21"/>
  <c r="E70" i="21"/>
  <c r="E61" i="21"/>
  <c r="E60" i="21"/>
  <c r="E62" i="21"/>
  <c r="E68" i="21"/>
  <c r="F66" i="22"/>
  <c r="F57" i="22"/>
  <c r="F65" i="22"/>
  <c r="F63" i="22"/>
  <c r="F71" i="22"/>
  <c r="F73" i="22"/>
  <c r="F62" i="22"/>
  <c r="F59" i="22"/>
  <c r="F61" i="22"/>
  <c r="F68" i="22"/>
  <c r="F67" i="22"/>
  <c r="F58" i="22"/>
  <c r="F60" i="22"/>
  <c r="F70" i="22"/>
  <c r="F74" i="22"/>
  <c r="F72" i="22"/>
  <c r="F69" i="22"/>
  <c r="F56" i="22"/>
  <c r="F64" i="22"/>
  <c r="F55" i="22"/>
  <c r="F55" i="17"/>
  <c r="F68" i="17"/>
  <c r="F64" i="17"/>
  <c r="F65" i="17"/>
  <c r="F71" i="17"/>
  <c r="F62" i="17"/>
  <c r="F67" i="17"/>
  <c r="F73" i="17"/>
  <c r="F74" i="17"/>
  <c r="F69" i="17"/>
  <c r="F57" i="17"/>
  <c r="F72" i="17"/>
  <c r="F70" i="17"/>
  <c r="F56" i="17"/>
  <c r="F63" i="17"/>
  <c r="F66" i="17"/>
  <c r="F60" i="17"/>
  <c r="F59" i="17"/>
  <c r="F58" i="17"/>
  <c r="F61" i="17"/>
  <c r="L61" i="18"/>
  <c r="L58" i="18"/>
  <c r="L74" i="18"/>
  <c r="L55" i="18"/>
  <c r="L67" i="18"/>
  <c r="L65" i="18"/>
  <c r="L70" i="18"/>
  <c r="L63" i="18"/>
  <c r="L64" i="18"/>
  <c r="L69" i="18"/>
  <c r="L57" i="18"/>
  <c r="L56" i="18"/>
  <c r="L60" i="18"/>
  <c r="L62" i="18"/>
  <c r="L66" i="18"/>
  <c r="L72" i="18"/>
  <c r="L73" i="18"/>
  <c r="L68" i="18"/>
  <c r="L71" i="18"/>
  <c r="L59" i="18"/>
  <c r="K66" i="21"/>
  <c r="K60" i="21"/>
  <c r="K67" i="21"/>
  <c r="K69" i="21"/>
  <c r="K71" i="21"/>
  <c r="K64" i="21"/>
  <c r="K55" i="21"/>
  <c r="K61" i="21"/>
  <c r="K73" i="21"/>
  <c r="K74" i="21"/>
  <c r="K70" i="21"/>
  <c r="K56" i="21"/>
  <c r="K72" i="21"/>
  <c r="K57" i="21"/>
  <c r="K62" i="21"/>
  <c r="K65" i="21"/>
  <c r="K68" i="21"/>
  <c r="K59" i="21"/>
  <c r="K63" i="21"/>
  <c r="K58" i="21"/>
  <c r="J61" i="17"/>
  <c r="J69" i="17"/>
  <c r="J64" i="17"/>
  <c r="J65" i="17"/>
  <c r="J70" i="17"/>
  <c r="J55" i="17"/>
  <c r="J73" i="17"/>
  <c r="J58" i="17"/>
  <c r="J63" i="17"/>
  <c r="J59" i="17"/>
  <c r="J67" i="17"/>
  <c r="J62" i="17"/>
  <c r="J66" i="17"/>
  <c r="J68" i="17"/>
  <c r="J56" i="17"/>
  <c r="J74" i="17"/>
  <c r="J72" i="17"/>
  <c r="J60" i="17"/>
  <c r="J71" i="17"/>
  <c r="J57" i="17"/>
  <c r="I65" i="22"/>
  <c r="I63" i="22"/>
  <c r="I55" i="22"/>
  <c r="I64" i="22"/>
  <c r="I61" i="22"/>
  <c r="I62" i="22"/>
  <c r="I72" i="22"/>
  <c r="I56" i="22"/>
  <c r="I67" i="22"/>
  <c r="I70" i="22"/>
  <c r="I68" i="22"/>
  <c r="I57" i="22"/>
  <c r="I66" i="22"/>
  <c r="I74" i="22"/>
  <c r="I71" i="22"/>
  <c r="I73" i="22"/>
  <c r="I59" i="22"/>
  <c r="I69" i="22"/>
  <c r="I60" i="22"/>
  <c r="I58" i="22"/>
  <c r="H66" i="17"/>
  <c r="H62" i="17"/>
  <c r="H56" i="17"/>
  <c r="H73" i="17"/>
  <c r="H64" i="17"/>
  <c r="H61" i="17"/>
  <c r="H70" i="17"/>
  <c r="H60" i="17"/>
  <c r="H68" i="17"/>
  <c r="H55" i="17"/>
  <c r="H57" i="17"/>
  <c r="H69" i="17"/>
  <c r="H74" i="17"/>
  <c r="H67" i="17"/>
  <c r="H63" i="17"/>
  <c r="H58" i="17"/>
  <c r="H71" i="17"/>
  <c r="H59" i="17"/>
  <c r="H72" i="17"/>
  <c r="H65" i="17"/>
  <c r="G69" i="18"/>
  <c r="G68" i="18"/>
  <c r="G67" i="18"/>
  <c r="G72" i="18"/>
  <c r="G63" i="18"/>
  <c r="G73" i="18"/>
  <c r="G62" i="18"/>
  <c r="G61" i="18"/>
  <c r="G66" i="18"/>
  <c r="G60" i="18"/>
  <c r="G64" i="18"/>
  <c r="G65" i="18"/>
  <c r="G59" i="18"/>
  <c r="G55" i="18"/>
  <c r="G58" i="18"/>
  <c r="G56" i="18"/>
  <c r="G71" i="18"/>
  <c r="G57" i="18"/>
  <c r="G70" i="18"/>
  <c r="G74" i="18"/>
  <c r="G53" i="21"/>
  <c r="C61" i="21"/>
  <c r="C62" i="21"/>
  <c r="C60" i="21"/>
  <c r="C67" i="21"/>
  <c r="C68" i="21"/>
  <c r="C69" i="21"/>
  <c r="C70" i="21"/>
  <c r="C55" i="21"/>
  <c r="C71" i="21"/>
  <c r="C57" i="21"/>
  <c r="C65" i="21"/>
  <c r="C63" i="21"/>
  <c r="C58" i="21"/>
  <c r="C66" i="21"/>
  <c r="C72" i="21"/>
  <c r="C56" i="21"/>
  <c r="C74" i="21"/>
  <c r="C59" i="21"/>
  <c r="C73" i="21"/>
  <c r="C64" i="21"/>
  <c r="C53" i="21"/>
  <c r="F60" i="21"/>
  <c r="F57" i="21"/>
  <c r="F61" i="21"/>
  <c r="F63" i="21"/>
  <c r="F70" i="21"/>
  <c r="F69" i="21"/>
  <c r="F67" i="21"/>
  <c r="F59" i="21"/>
  <c r="F56" i="21"/>
  <c r="F58" i="21"/>
  <c r="F55" i="21"/>
  <c r="F66" i="21"/>
  <c r="F72" i="21"/>
  <c r="F64" i="21"/>
  <c r="F65" i="21"/>
  <c r="F68" i="21"/>
  <c r="F71" i="21"/>
  <c r="F74" i="21"/>
  <c r="F62" i="21"/>
  <c r="F73" i="21"/>
  <c r="D53" i="21"/>
  <c r="G58" i="21"/>
  <c r="G66" i="21"/>
  <c r="G56" i="21"/>
  <c r="G63" i="21"/>
  <c r="G72" i="21"/>
  <c r="G64" i="21"/>
  <c r="G73" i="21"/>
  <c r="G59" i="21"/>
  <c r="G68" i="21"/>
  <c r="G69" i="21"/>
  <c r="G65" i="21"/>
  <c r="G55" i="21"/>
  <c r="G71" i="21"/>
  <c r="G74" i="21"/>
  <c r="G62" i="21"/>
  <c r="G61" i="21"/>
  <c r="G60" i="21"/>
  <c r="G67" i="21"/>
  <c r="G57" i="21"/>
  <c r="G70" i="21"/>
  <c r="E53" i="21"/>
  <c r="F53" i="21"/>
  <c r="G53" i="22"/>
  <c r="C53" i="22"/>
  <c r="D53" i="22"/>
  <c r="C58" i="22"/>
  <c r="C72" i="22"/>
  <c r="C63" i="22"/>
  <c r="C74" i="22"/>
  <c r="C56" i="22"/>
  <c r="C65" i="22"/>
  <c r="C57" i="22"/>
  <c r="C64" i="22"/>
  <c r="C67" i="22"/>
  <c r="C59" i="22"/>
  <c r="C73" i="22"/>
  <c r="C62" i="22"/>
  <c r="C60" i="22"/>
  <c r="C69" i="22"/>
  <c r="C70" i="22"/>
  <c r="C71" i="22"/>
  <c r="C61" i="22"/>
  <c r="C68" i="22"/>
  <c r="C66" i="22"/>
  <c r="C55" i="22"/>
  <c r="E53" i="22"/>
  <c r="F53" i="22"/>
  <c r="C57" i="18"/>
  <c r="C69" i="18"/>
  <c r="C63" i="18"/>
  <c r="C61" i="18"/>
  <c r="C73" i="18"/>
  <c r="C70" i="18"/>
  <c r="C64" i="18"/>
  <c r="C58" i="18"/>
  <c r="C55" i="18"/>
  <c r="C66" i="18"/>
  <c r="C67" i="18"/>
  <c r="C62" i="18"/>
  <c r="C68" i="18"/>
  <c r="C71" i="18"/>
  <c r="C65" i="18"/>
  <c r="C60" i="18"/>
  <c r="C59" i="18"/>
  <c r="C74" i="18"/>
  <c r="C72" i="18"/>
  <c r="C56" i="18"/>
  <c r="C53" i="18"/>
  <c r="F53" i="18"/>
  <c r="E53" i="18"/>
  <c r="D53" i="18"/>
  <c r="G53" i="18"/>
  <c r="C57" i="17"/>
  <c r="C68" i="17"/>
  <c r="C66" i="17"/>
  <c r="C74" i="17"/>
  <c r="C62" i="17"/>
  <c r="C67" i="17"/>
  <c r="C69" i="17"/>
  <c r="C64" i="17"/>
  <c r="C58" i="17"/>
  <c r="C61" i="17"/>
  <c r="C65" i="17"/>
  <c r="C70" i="17"/>
  <c r="C72" i="17"/>
  <c r="C56" i="17"/>
  <c r="C71" i="17"/>
  <c r="C55" i="17"/>
  <c r="C63" i="17"/>
  <c r="C73" i="17"/>
  <c r="C59" i="17"/>
  <c r="C60" i="17"/>
  <c r="C53" i="17"/>
  <c r="G53" i="17"/>
  <c r="F53" i="17"/>
  <c r="E53" i="17"/>
  <c r="D53" i="17"/>
  <c r="I53" i="18"/>
  <c r="J53" i="18"/>
  <c r="L53" i="18"/>
  <c r="K53" i="18"/>
  <c r="H53" i="18"/>
  <c r="L53" i="21"/>
  <c r="K53" i="21"/>
  <c r="I67" i="21"/>
  <c r="I58" i="21"/>
  <c r="I64" i="21"/>
  <c r="I73" i="21"/>
  <c r="I63" i="21"/>
  <c r="I60" i="21"/>
  <c r="I68" i="21"/>
  <c r="I59" i="21"/>
  <c r="I69" i="21"/>
  <c r="I56" i="21"/>
  <c r="I70" i="21"/>
  <c r="I55" i="21"/>
  <c r="I65" i="21"/>
  <c r="I61" i="21"/>
  <c r="I57" i="21"/>
  <c r="I72" i="21"/>
  <c r="I71" i="21"/>
  <c r="I74" i="21"/>
  <c r="I66" i="21"/>
  <c r="I62" i="21"/>
  <c r="J53" i="21"/>
  <c r="L58" i="21"/>
  <c r="L73" i="21"/>
  <c r="L60" i="21"/>
  <c r="L56" i="21"/>
  <c r="L69" i="21"/>
  <c r="L65" i="21"/>
  <c r="L71" i="21"/>
  <c r="L63" i="21"/>
  <c r="L66" i="21"/>
  <c r="L62" i="21"/>
  <c r="L55" i="21"/>
  <c r="L64" i="21"/>
  <c r="L74" i="21"/>
  <c r="L61" i="21"/>
  <c r="L67" i="21"/>
  <c r="L72" i="21"/>
  <c r="L68" i="21"/>
  <c r="L70" i="21"/>
  <c r="L57" i="21"/>
  <c r="L59" i="21"/>
  <c r="I53" i="21"/>
  <c r="H53" i="21"/>
  <c r="J55" i="21"/>
  <c r="J65" i="21"/>
  <c r="J74" i="21"/>
  <c r="J61" i="21"/>
  <c r="J70" i="21"/>
  <c r="J57" i="21"/>
  <c r="J66" i="21"/>
  <c r="J72" i="21"/>
  <c r="J73" i="21"/>
  <c r="J59" i="21"/>
  <c r="J71" i="21"/>
  <c r="J62" i="21"/>
  <c r="J68" i="21"/>
  <c r="J63" i="21"/>
  <c r="J60" i="21"/>
  <c r="J69" i="21"/>
  <c r="J56" i="21"/>
  <c r="J67" i="21"/>
  <c r="J58" i="21"/>
  <c r="J64" i="21"/>
  <c r="J53" i="17"/>
  <c r="L53" i="17"/>
  <c r="I53" i="17"/>
  <c r="K53" i="17"/>
  <c r="H53" i="17"/>
  <c r="L53" i="22"/>
  <c r="K53" i="22"/>
  <c r="I53" i="22"/>
  <c r="J53" i="22"/>
  <c r="H53" i="22"/>
  <c r="C74" i="3"/>
  <c r="C73" i="3"/>
  <c r="C56" i="3"/>
  <c r="C71" i="3"/>
  <c r="C70" i="3"/>
  <c r="C59" i="3"/>
  <c r="C67" i="3"/>
  <c r="C66" i="3"/>
  <c r="C69" i="3"/>
  <c r="C68" i="3"/>
  <c r="C61" i="3"/>
  <c r="C72" i="3"/>
  <c r="C63" i="3"/>
  <c r="C62" i="3"/>
  <c r="C65" i="3"/>
  <c r="C58" i="3"/>
  <c r="C60" i="3"/>
  <c r="C55" i="3"/>
  <c r="C57" i="3"/>
  <c r="C64" i="3"/>
  <c r="C53" i="3"/>
  <c r="H53" i="3"/>
  <c r="E157" i="16" a="1"/>
  <c r="E157" i="16" s="1"/>
  <c r="E158" i="16" s="1" a="1"/>
  <c r="E158" i="16" s="1"/>
  <c r="E159" i="16" s="1" a="1"/>
  <c r="E159" i="16" s="1"/>
  <c r="E160" i="16" s="1" a="1"/>
  <c r="E160" i="16" s="1"/>
  <c r="E161" i="16" s="1" a="1"/>
  <c r="E161" i="16" s="1"/>
  <c r="E162" i="16" s="1" a="1"/>
  <c r="E162" i="16" s="1"/>
  <c r="A8" i="16" a="1"/>
  <c r="A8" i="16" s="1"/>
  <c r="A9" i="16" s="1" a="1"/>
  <c r="A9" i="16" s="1"/>
  <c r="A10" i="16" s="1" a="1"/>
  <c r="A10" i="16" s="1"/>
  <c r="A11" i="16" s="1" a="1"/>
  <c r="A11" i="16" s="1"/>
  <c r="A12" i="16" s="1" a="1"/>
  <c r="A12" i="16" s="1"/>
  <c r="A13" i="16" s="1" a="1"/>
  <c r="A13" i="16" s="1"/>
  <c r="A14" i="16" s="1" a="1"/>
  <c r="A14" i="16" s="1"/>
  <c r="A15" i="16" s="1" a="1"/>
  <c r="A15" i="16" s="1"/>
  <c r="A16" i="16" s="1" a="1"/>
  <c r="A16" i="16" s="1"/>
  <c r="A17" i="16" s="1" a="1"/>
  <c r="A17" i="16" s="1"/>
  <c r="A18" i="16" s="1" a="1"/>
  <c r="A18" i="16" s="1"/>
  <c r="A19" i="16" s="1" a="1"/>
  <c r="A19" i="16" s="1"/>
  <c r="A20" i="16" s="1" a="1"/>
  <c r="A20" i="16" s="1"/>
  <c r="A1" i="7"/>
  <c r="L73" i="3"/>
  <c r="L74" i="3"/>
  <c r="K74" i="3"/>
  <c r="K73" i="3"/>
  <c r="J73" i="3"/>
  <c r="J74" i="3"/>
  <c r="I74" i="3"/>
  <c r="I73" i="3"/>
  <c r="H74" i="3"/>
  <c r="H63" i="3"/>
  <c r="H62" i="3"/>
  <c r="H58" i="3"/>
  <c r="H67" i="3"/>
  <c r="H64" i="3"/>
  <c r="H73" i="3"/>
  <c r="H66" i="3"/>
  <c r="H72" i="3"/>
  <c r="H61" i="3"/>
  <c r="H60" i="3"/>
  <c r="H71" i="3"/>
  <c r="H59" i="3"/>
  <c r="H56" i="3"/>
  <c r="H69" i="3"/>
  <c r="H68" i="3"/>
  <c r="H55" i="3"/>
  <c r="H70" i="3"/>
  <c r="H57" i="3"/>
  <c r="H65" i="3"/>
  <c r="F73" i="3"/>
  <c r="G72" i="3"/>
  <c r="E73" i="3"/>
  <c r="F74" i="3"/>
  <c r="G74" i="3"/>
  <c r="D72" i="3"/>
  <c r="E74" i="3"/>
  <c r="G73" i="3"/>
  <c r="E72" i="3"/>
  <c r="D74" i="3"/>
  <c r="D73" i="3"/>
  <c r="F72" i="3"/>
  <c r="E53" i="3" l="1"/>
  <c r="K53" i="3"/>
  <c r="D53" i="3"/>
  <c r="I53" i="3"/>
  <c r="J53" i="3"/>
  <c r="F53" i="3"/>
  <c r="L53" i="3"/>
  <c r="G53" i="3"/>
  <c r="E163" i="16" a="1"/>
  <c r="E163" i="16" s="1"/>
  <c r="E164" i="16" s="1" a="1"/>
  <c r="E164" i="16" s="1"/>
  <c r="E165" i="16" s="1" a="1"/>
  <c r="E165" i="16" s="1"/>
  <c r="E166" i="16" s="1" a="1"/>
  <c r="E166" i="16" s="1"/>
  <c r="E167" i="16" s="1" a="1"/>
  <c r="E167" i="16" s="1"/>
  <c r="E168" i="16" s="1" a="1"/>
  <c r="E168" i="16" s="1"/>
  <c r="E169" i="16" s="1" a="1"/>
  <c r="E169" i="16" s="1"/>
  <c r="E170" i="16" s="1" a="1"/>
  <c r="E170" i="16" s="1"/>
  <c r="E171" i="16" s="1" a="1"/>
  <c r="E171" i="16" s="1"/>
  <c r="E172" i="16" s="1" a="1"/>
  <c r="E172" i="16" s="1"/>
  <c r="E173" i="16" s="1" a="1"/>
  <c r="E173" i="16" s="1"/>
  <c r="E174" i="16" s="1" a="1"/>
  <c r="E174" i="16" s="1"/>
  <c r="E175" i="16" s="1" a="1"/>
  <c r="E175" i="16" s="1"/>
  <c r="E176" i="16" s="1" a="1"/>
  <c r="E176" i="16" s="1"/>
  <c r="E177" i="16" s="1" a="1"/>
  <c r="E177" i="16" s="1"/>
  <c r="E178" i="16" s="1" a="1"/>
  <c r="E178" i="16" s="1"/>
  <c r="E179" i="16" s="1" a="1"/>
  <c r="E179" i="16" s="1"/>
  <c r="E180" i="16" s="1" a="1"/>
  <c r="E180" i="16" s="1"/>
  <c r="E181" i="16" s="1" a="1"/>
  <c r="E181" i="16" s="1"/>
  <c r="E182" i="16" s="1" a="1"/>
  <c r="E182" i="16" s="1"/>
  <c r="E183" i="16" s="1" a="1"/>
  <c r="E183" i="16" s="1"/>
  <c r="E184" i="16" s="1" a="1"/>
  <c r="E184" i="16" s="1"/>
  <c r="E185" i="16" s="1" a="1"/>
  <c r="E185" i="16" s="1"/>
  <c r="E186" i="16" s="1" a="1"/>
  <c r="E186" i="16" s="1"/>
  <c r="E187" i="16" s="1" a="1"/>
  <c r="E187" i="16" s="1"/>
  <c r="E188" i="16" s="1" a="1"/>
  <c r="E188" i="16" s="1"/>
  <c r="E189" i="16" s="1" a="1"/>
  <c r="E189" i="16" s="1"/>
  <c r="E190" i="16" s="1" a="1"/>
  <c r="E190" i="16" s="1"/>
  <c r="E191" i="16" s="1" a="1"/>
  <c r="E191" i="16" s="1"/>
  <c r="E192" i="16" s="1" a="1"/>
  <c r="E192" i="16" s="1"/>
  <c r="E193" i="16" s="1" a="1"/>
  <c r="E193" i="16" s="1"/>
  <c r="E194" i="16" s="1" a="1"/>
  <c r="E194" i="16" s="1"/>
  <c r="E195" i="16" s="1" a="1"/>
  <c r="E195" i="16" s="1"/>
  <c r="E196" i="16" s="1" a="1"/>
  <c r="E196" i="16" s="1"/>
  <c r="E197" i="16" s="1" a="1"/>
  <c r="E197" i="16" s="1"/>
  <c r="E198" i="16" s="1" a="1"/>
  <c r="E198" i="16" s="1"/>
  <c r="E199" i="16" s="1" a="1"/>
  <c r="E199" i="16" s="1"/>
  <c r="E200" i="16" s="1" a="1"/>
  <c r="E200" i="16" s="1"/>
  <c r="E201" i="16" s="1" a="1"/>
  <c r="E201" i="16" s="1"/>
  <c r="E202" i="16" s="1" a="1"/>
  <c r="E202" i="16" s="1"/>
  <c r="E203" i="16" s="1" a="1"/>
  <c r="E203" i="16" s="1"/>
  <c r="E204" i="16" s="1" a="1"/>
  <c r="E204" i="16" s="1"/>
  <c r="E205" i="16" s="1" a="1"/>
  <c r="E205" i="16" s="1"/>
  <c r="E206" i="16" s="1" a="1"/>
  <c r="E206" i="16" s="1"/>
  <c r="E207" i="16" s="1" a="1"/>
  <c r="E207" i="16" s="1"/>
  <c r="E208" i="16" s="1" a="1"/>
  <c r="E208" i="16" s="1"/>
  <c r="E209" i="16" s="1" a="1"/>
  <c r="E209" i="16" s="1"/>
  <c r="E210" i="16" s="1" a="1"/>
  <c r="E210" i="16" s="1"/>
  <c r="E211" i="16" s="1" a="1"/>
  <c r="E211" i="16" s="1"/>
  <c r="E212" i="16" s="1" a="1"/>
  <c r="E212" i="16" s="1"/>
  <c r="E213" i="16" s="1" a="1"/>
  <c r="E213" i="16" s="1"/>
  <c r="E214" i="16" s="1" a="1"/>
  <c r="E214" i="16" s="1"/>
  <c r="E215" i="16" s="1" a="1"/>
  <c r="E215" i="16" s="1"/>
  <c r="E216" i="16" s="1" a="1"/>
  <c r="E216" i="16" s="1"/>
  <c r="E217" i="16" s="1" a="1"/>
  <c r="E217" i="16" s="1"/>
  <c r="E218" i="16" s="1" a="1"/>
  <c r="E218" i="16" s="1"/>
  <c r="E219" i="16" s="1" a="1"/>
  <c r="E219" i="16" s="1"/>
  <c r="E220" i="16" s="1" a="1"/>
  <c r="E220" i="16" s="1"/>
  <c r="E221" i="16" s="1" a="1"/>
  <c r="E221" i="16" s="1"/>
  <c r="E222" i="16" s="1" a="1"/>
  <c r="E222" i="16" s="1"/>
  <c r="E223" i="16" s="1" a="1"/>
  <c r="E223" i="16" s="1"/>
  <c r="E224" i="16" s="1" a="1"/>
  <c r="E224" i="16" s="1"/>
  <c r="E225" i="16" s="1" a="1"/>
  <c r="E225" i="16" s="1"/>
  <c r="E226" i="16" s="1" a="1"/>
  <c r="E226" i="16" s="1"/>
  <c r="E227" i="16" s="1" a="1"/>
  <c r="E227" i="16" s="1"/>
  <c r="E228" i="16" s="1" a="1"/>
  <c r="E228" i="16" s="1"/>
  <c r="E229" i="16" s="1" a="1"/>
  <c r="E229" i="16" s="1"/>
  <c r="E230" i="16" s="1" a="1"/>
  <c r="E230" i="16" s="1"/>
  <c r="E231" i="16" s="1" a="1"/>
  <c r="E231" i="16" s="1"/>
  <c r="E232" i="16" s="1" a="1"/>
  <c r="E232" i="16" s="1"/>
  <c r="E233" i="16" s="1" a="1"/>
  <c r="E233" i="16" s="1"/>
  <c r="E234" i="16" s="1" a="1"/>
  <c r="E234" i="16" s="1"/>
  <c r="E235" i="16" s="1" a="1"/>
  <c r="E235" i="16" s="1"/>
  <c r="E236" i="16" s="1" a="1"/>
  <c r="E236" i="16" s="1"/>
  <c r="E237" i="16" s="1" a="1"/>
  <c r="E237" i="16" s="1"/>
  <c r="E238" i="16" s="1" a="1"/>
  <c r="E238" i="16" s="1"/>
  <c r="E239" i="16" s="1" a="1"/>
  <c r="E239" i="16" s="1"/>
  <c r="E240" i="16" s="1" a="1"/>
  <c r="E240" i="16" s="1"/>
  <c r="E241" i="16" s="1" a="1"/>
  <c r="E241" i="16" s="1"/>
  <c r="E242" i="16" s="1" a="1"/>
  <c r="E242" i="16" s="1"/>
  <c r="E243" i="16" s="1" a="1"/>
  <c r="E243" i="16" s="1"/>
  <c r="E244" i="16" s="1" a="1"/>
  <c r="E244" i="16" s="1"/>
  <c r="E245" i="16" s="1" a="1"/>
  <c r="E245" i="16" s="1"/>
  <c r="E246" i="16" s="1" a="1"/>
  <c r="E246" i="16" s="1"/>
  <c r="E247" i="16" s="1" a="1"/>
  <c r="E247" i="16" s="1"/>
  <c r="E248" i="16" s="1" a="1"/>
  <c r="E248" i="16" s="1"/>
  <c r="E249" i="16" s="1" a="1"/>
  <c r="E249" i="16" s="1"/>
  <c r="E250" i="16" s="1" a="1"/>
  <c r="E250" i="16" s="1"/>
  <c r="E251" i="16" s="1" a="1"/>
  <c r="E251" i="16" s="1"/>
  <c r="E252" i="16" s="1" a="1"/>
  <c r="E252" i="16" s="1"/>
  <c r="E253" i="16" s="1" a="1"/>
  <c r="E253" i="16" s="1"/>
  <c r="E254" i="16" s="1" a="1"/>
  <c r="E254" i="16" s="1"/>
  <c r="E255" i="16" s="1" a="1"/>
  <c r="E255" i="16" s="1"/>
  <c r="E256" i="16" s="1" a="1"/>
  <c r="E256" i="16" s="1"/>
  <c r="E257" i="16" s="1" a="1"/>
  <c r="E257" i="16" s="1"/>
  <c r="E258" i="16" s="1" a="1"/>
  <c r="E258" i="16" s="1"/>
  <c r="E259" i="16" s="1" a="1"/>
  <c r="E259" i="16" s="1"/>
  <c r="E260" i="16" s="1" a="1"/>
  <c r="E260" i="16" s="1"/>
  <c r="E261" i="16" s="1" a="1"/>
  <c r="E261" i="16" s="1"/>
  <c r="E262" i="16" s="1" a="1"/>
  <c r="E262" i="16" s="1"/>
  <c r="E263" i="16" s="1" a="1"/>
  <c r="E263" i="16" s="1"/>
  <c r="E264" i="16" s="1" a="1"/>
  <c r="E264" i="16" s="1"/>
  <c r="E265" i="16" s="1" a="1"/>
  <c r="E265" i="16" s="1"/>
  <c r="E266" i="16" s="1" a="1"/>
  <c r="E266" i="16" s="1"/>
  <c r="E267" i="16" s="1" a="1"/>
  <c r="E267" i="16" s="1"/>
  <c r="E268" i="16" s="1" a="1"/>
  <c r="E268" i="16" s="1"/>
  <c r="E269" i="16" s="1" a="1"/>
  <c r="E269" i="16" s="1"/>
  <c r="E270" i="16" s="1" a="1"/>
  <c r="E270" i="16" s="1"/>
  <c r="E271" i="16" s="1" a="1"/>
  <c r="E271" i="16" s="1"/>
  <c r="E272" i="16" s="1" a="1"/>
  <c r="E272" i="16" s="1"/>
  <c r="E273" i="16" s="1" a="1"/>
  <c r="E273" i="16" s="1"/>
  <c r="E274" i="16" s="1" a="1"/>
  <c r="E274" i="16" s="1"/>
  <c r="E275" i="16" s="1" a="1"/>
  <c r="E275" i="16" s="1"/>
  <c r="E276" i="16" s="1" a="1"/>
  <c r="E276" i="16" s="1"/>
  <c r="E277" i="16" s="1" a="1"/>
  <c r="E277" i="16" s="1"/>
  <c r="E278" i="16" s="1" a="1"/>
  <c r="E278" i="16" s="1"/>
  <c r="E279" i="16" s="1" a="1"/>
  <c r="E279" i="16" s="1"/>
  <c r="E280" i="16" s="1" a="1"/>
  <c r="E280" i="16" s="1"/>
  <c r="E281" i="16" s="1" a="1"/>
  <c r="E281" i="16" s="1"/>
  <c r="E282" i="16" s="1" a="1"/>
  <c r="E282" i="16" s="1"/>
  <c r="E283" i="16" s="1" a="1"/>
  <c r="E283" i="16" s="1"/>
  <c r="E284" i="16" s="1" a="1"/>
  <c r="E284" i="16" s="1"/>
  <c r="E285" i="16" s="1" a="1"/>
  <c r="E285" i="16" s="1"/>
  <c r="E286" i="16" s="1" a="1"/>
  <c r="E286" i="16" s="1"/>
  <c r="E287" i="16" s="1" a="1"/>
  <c r="E287" i="16" s="1"/>
  <c r="E288" i="16" s="1" a="1"/>
  <c r="E288" i="16" s="1"/>
  <c r="E289" i="16" s="1" a="1"/>
  <c r="E289" i="16" s="1"/>
  <c r="E290" i="16" s="1" a="1"/>
  <c r="E290" i="16" s="1"/>
  <c r="E291" i="16" s="1" a="1"/>
  <c r="E291" i="16" s="1"/>
  <c r="E292" i="16" s="1" a="1"/>
  <c r="E292" i="16" s="1"/>
  <c r="E293" i="16" s="1" a="1"/>
  <c r="E293" i="16" s="1"/>
  <c r="E294" i="16" s="1" a="1"/>
  <c r="E294" i="16" s="1"/>
  <c r="E295" i="16" s="1" a="1"/>
  <c r="E295" i="16" s="1"/>
  <c r="E296" i="16" s="1" a="1"/>
  <c r="E296" i="16" s="1"/>
  <c r="E297" i="16" s="1" a="1"/>
  <c r="E297" i="16" s="1"/>
  <c r="E298" i="16" s="1" a="1"/>
  <c r="E298" i="16" s="1"/>
  <c r="E299" i="16" s="1" a="1"/>
  <c r="E299" i="16" s="1"/>
  <c r="E300" i="16" s="1" a="1"/>
  <c r="E300" i="16" s="1"/>
  <c r="A21" i="16" a="1"/>
  <c r="A21" i="16" s="1"/>
  <c r="A1" i="8"/>
  <c r="L69" i="3"/>
  <c r="L67" i="3"/>
  <c r="L70" i="3"/>
  <c r="L68" i="3"/>
  <c r="L57" i="3"/>
  <c r="L62" i="3"/>
  <c r="L63" i="3"/>
  <c r="L60" i="3"/>
  <c r="L59" i="3"/>
  <c r="L56" i="3"/>
  <c r="L72" i="3"/>
  <c r="L55" i="3"/>
  <c r="L64" i="3"/>
  <c r="L71" i="3"/>
  <c r="L58" i="3"/>
  <c r="L61" i="3"/>
  <c r="L65" i="3"/>
  <c r="L66" i="3"/>
  <c r="K55" i="3"/>
  <c r="K70" i="3"/>
  <c r="K58" i="3"/>
  <c r="K66" i="3"/>
  <c r="K72" i="3"/>
  <c r="K56" i="3"/>
  <c r="K65" i="3"/>
  <c r="K62" i="3"/>
  <c r="K61" i="3"/>
  <c r="K67" i="3"/>
  <c r="K68" i="3"/>
  <c r="K60" i="3"/>
  <c r="K57" i="3"/>
  <c r="K63" i="3"/>
  <c r="K69" i="3"/>
  <c r="K64" i="3"/>
  <c r="K71" i="3"/>
  <c r="K59" i="3"/>
  <c r="J57" i="3"/>
  <c r="J55" i="3"/>
  <c r="J66" i="3"/>
  <c r="J65" i="3"/>
  <c r="J63" i="3"/>
  <c r="J59" i="3"/>
  <c r="J68" i="3"/>
  <c r="J70" i="3"/>
  <c r="J71" i="3"/>
  <c r="J64" i="3"/>
  <c r="J67" i="3"/>
  <c r="J60" i="3"/>
  <c r="J61" i="3"/>
  <c r="J72" i="3"/>
  <c r="J69" i="3"/>
  <c r="J62" i="3"/>
  <c r="J58" i="3"/>
  <c r="J56" i="3"/>
  <c r="I71" i="3"/>
  <c r="I63" i="3"/>
  <c r="I66" i="3"/>
  <c r="I70" i="3"/>
  <c r="I59" i="3"/>
  <c r="I67" i="3"/>
  <c r="I69" i="3"/>
  <c r="I60" i="3"/>
  <c r="I57" i="3"/>
  <c r="I68" i="3"/>
  <c r="I61" i="3"/>
  <c r="I56" i="3"/>
  <c r="I55" i="3"/>
  <c r="I62" i="3"/>
  <c r="I72" i="3"/>
  <c r="I65" i="3"/>
  <c r="I58" i="3"/>
  <c r="I64" i="3"/>
  <c r="G68" i="3"/>
  <c r="G60" i="3"/>
  <c r="G59" i="3"/>
  <c r="G71" i="3"/>
  <c r="G63" i="3"/>
  <c r="G62" i="3"/>
  <c r="G64" i="3"/>
  <c r="G58" i="3"/>
  <c r="G55" i="3"/>
  <c r="G70" i="3"/>
  <c r="G56" i="3"/>
  <c r="G67" i="3"/>
  <c r="G66" i="3"/>
  <c r="G61" i="3"/>
  <c r="G69" i="3"/>
  <c r="G65" i="3"/>
  <c r="G57" i="3"/>
  <c r="F61" i="3"/>
  <c r="F67" i="3"/>
  <c r="F64" i="3"/>
  <c r="F66" i="3"/>
  <c r="F58" i="3"/>
  <c r="F70" i="3"/>
  <c r="F63" i="3"/>
  <c r="F65" i="3"/>
  <c r="F57" i="3"/>
  <c r="F62" i="3"/>
  <c r="F68" i="3"/>
  <c r="F60" i="3"/>
  <c r="F59" i="3"/>
  <c r="F71" i="3"/>
  <c r="F55" i="3"/>
  <c r="F56" i="3"/>
  <c r="F69" i="3"/>
  <c r="E68" i="3"/>
  <c r="E60" i="3"/>
  <c r="E59" i="3"/>
  <c r="E62" i="3"/>
  <c r="E64" i="3"/>
  <c r="E55" i="3"/>
  <c r="E70" i="3"/>
  <c r="E61" i="3"/>
  <c r="E71" i="3"/>
  <c r="E69" i="3"/>
  <c r="E65" i="3"/>
  <c r="E58" i="3"/>
  <c r="E63" i="3"/>
  <c r="E67" i="3"/>
  <c r="E66" i="3"/>
  <c r="E56" i="3"/>
  <c r="E57" i="3"/>
  <c r="D68" i="3"/>
  <c r="D55" i="3"/>
  <c r="D59" i="3"/>
  <c r="D65" i="3"/>
  <c r="D62" i="3"/>
  <c r="D56" i="3"/>
  <c r="D60" i="3"/>
  <c r="D69" i="3"/>
  <c r="D71" i="3"/>
  <c r="D61" i="3"/>
  <c r="D63" i="3"/>
  <c r="D64" i="3"/>
  <c r="D58" i="3"/>
  <c r="D57" i="3"/>
  <c r="D70" i="3"/>
  <c r="D66" i="3"/>
  <c r="D67" i="3"/>
  <c r="I301" i="16" l="1" a="1"/>
  <c r="I301" i="16" s="1"/>
  <c r="E301" i="16" a="1"/>
  <c r="E301" i="16" s="1"/>
  <c r="E302" i="16" s="1" a="1"/>
  <c r="E302" i="16" s="1"/>
  <c r="A22" i="16" a="1"/>
  <c r="A22" i="16" s="1"/>
  <c r="A1" i="9"/>
  <c r="I302" i="16" l="1" a="1"/>
  <c r="I302" i="16" s="1"/>
  <c r="E303" i="16" a="1"/>
  <c r="E303" i="16" s="1"/>
  <c r="A23" i="16" a="1"/>
  <c r="A23" i="16" s="1"/>
  <c r="A24" i="16" s="1" a="1"/>
  <c r="A24" i="16" s="1"/>
  <c r="A1" i="10"/>
  <c r="I303" i="16" l="1" a="1"/>
  <c r="I303" i="16" s="1"/>
  <c r="E304" i="16" a="1"/>
  <c r="E304" i="16" s="1"/>
  <c r="E305" i="16" s="1" a="1"/>
  <c r="E305" i="16" s="1"/>
  <c r="A25" i="16" a="1"/>
  <c r="A25" i="16" s="1"/>
  <c r="A1" i="11"/>
  <c r="I304" i="16" l="1" a="1"/>
  <c r="I304" i="16" s="1"/>
  <c r="E306" i="16" a="1"/>
  <c r="E306" i="16" s="1"/>
  <c r="E307" i="16" s="1" a="1"/>
  <c r="E307" i="16" s="1"/>
  <c r="A26" i="16" a="1"/>
  <c r="A26" i="16" s="1"/>
  <c r="A1" i="12"/>
  <c r="I305" i="16" l="1" a="1"/>
  <c r="I305" i="16" s="1"/>
  <c r="I306" i="16" s="1" a="1"/>
  <c r="I306" i="16" s="1"/>
  <c r="I307" i="16" s="1" a="1"/>
  <c r="I307" i="16" s="1"/>
  <c r="I308" i="16" s="1" a="1"/>
  <c r="I308" i="16" s="1"/>
  <c r="I309" i="16" s="1" a="1"/>
  <c r="I309" i="16" s="1"/>
  <c r="I310" i="16" s="1" a="1"/>
  <c r="I310" i="16" s="1"/>
  <c r="I311" i="16" s="1" a="1"/>
  <c r="I311" i="16" s="1"/>
  <c r="I312" i="16" s="1" a="1"/>
  <c r="I312" i="16" s="1"/>
  <c r="I313" i="16" s="1" a="1"/>
  <c r="I313" i="16" s="1"/>
  <c r="I314" i="16" s="1" a="1"/>
  <c r="I314" i="16" s="1"/>
  <c r="I315" i="16" s="1" a="1"/>
  <c r="I315" i="16" s="1"/>
  <c r="I316" i="16" s="1" a="1"/>
  <c r="I316" i="16" s="1"/>
  <c r="I317" i="16" s="1" a="1"/>
  <c r="I317" i="16" s="1"/>
  <c r="I318" i="16" s="1" a="1"/>
  <c r="I318" i="16" s="1"/>
  <c r="I319" i="16" s="1" a="1"/>
  <c r="I319" i="16" s="1"/>
  <c r="I320" i="16" s="1" a="1"/>
  <c r="I320" i="16" s="1"/>
  <c r="I321" i="16" s="1" a="1"/>
  <c r="I321" i="16" s="1"/>
  <c r="I322" i="16" s="1" a="1"/>
  <c r="I322" i="16" s="1"/>
  <c r="I323" i="16" s="1" a="1"/>
  <c r="I323" i="16" s="1"/>
  <c r="I324" i="16" s="1" a="1"/>
  <c r="I324" i="16" s="1"/>
  <c r="I325" i="16" s="1" a="1"/>
  <c r="I325" i="16" s="1"/>
  <c r="I326" i="16" s="1" a="1"/>
  <c r="I326" i="16" s="1"/>
  <c r="I327" i="16" s="1" a="1"/>
  <c r="I327" i="16" s="1"/>
  <c r="I328" i="16" s="1" a="1"/>
  <c r="I328" i="16" s="1"/>
  <c r="I329" i="16" s="1" a="1"/>
  <c r="I329" i="16" s="1"/>
  <c r="I330" i="16" s="1" a="1"/>
  <c r="I330" i="16" s="1"/>
  <c r="I331" i="16" s="1" a="1"/>
  <c r="I331" i="16" s="1"/>
  <c r="I332" i="16" s="1" a="1"/>
  <c r="I332" i="16" s="1"/>
  <c r="I333" i="16" s="1" a="1"/>
  <c r="I333" i="16" s="1"/>
  <c r="I334" i="16" s="1" a="1"/>
  <c r="I334" i="16" s="1"/>
  <c r="I335" i="16" s="1" a="1"/>
  <c r="I335" i="16" s="1"/>
  <c r="I336" i="16" s="1" a="1"/>
  <c r="I336" i="16" s="1"/>
  <c r="I337" i="16" s="1" a="1"/>
  <c r="I337" i="16" s="1"/>
  <c r="I338" i="16" s="1" a="1"/>
  <c r="I338" i="16" s="1"/>
  <c r="I339" i="16" s="1" a="1"/>
  <c r="I339" i="16" s="1"/>
  <c r="I340" i="16" s="1" a="1"/>
  <c r="I340" i="16" s="1"/>
  <c r="I341" i="16" s="1" a="1"/>
  <c r="I341" i="16" s="1"/>
  <c r="I342" i="16" s="1" a="1"/>
  <c r="I342" i="16" s="1"/>
  <c r="I343" i="16" s="1" a="1"/>
  <c r="I343" i="16" s="1"/>
  <c r="I344" i="16" s="1" a="1"/>
  <c r="I344" i="16" s="1"/>
  <c r="I345" i="16" s="1" a="1"/>
  <c r="I345" i="16" s="1"/>
  <c r="I346" i="16" s="1" a="1"/>
  <c r="I346" i="16" s="1"/>
  <c r="I347" i="16" s="1" a="1"/>
  <c r="I347" i="16" s="1"/>
  <c r="I348" i="16" s="1" a="1"/>
  <c r="I348" i="16" s="1"/>
  <c r="I349" i="16" s="1" a="1"/>
  <c r="I349" i="16" s="1"/>
  <c r="I350" i="16" s="1" a="1"/>
  <c r="I350" i="16" s="1"/>
  <c r="I351" i="16" s="1" a="1"/>
  <c r="I351" i="16" s="1"/>
  <c r="I352" i="16" s="1" a="1"/>
  <c r="I352" i="16" s="1"/>
  <c r="I353" i="16" s="1" a="1"/>
  <c r="I353" i="16" s="1"/>
  <c r="I354" i="16" s="1" a="1"/>
  <c r="I354" i="16" s="1"/>
  <c r="I355" i="16" s="1" a="1"/>
  <c r="I355" i="16" s="1"/>
  <c r="I356" i="16" s="1" a="1"/>
  <c r="I356" i="16" s="1"/>
  <c r="I357" i="16" s="1" a="1"/>
  <c r="I357" i="16" s="1"/>
  <c r="I358" i="16" s="1" a="1"/>
  <c r="I358" i="16" s="1"/>
  <c r="I359" i="16" s="1" a="1"/>
  <c r="I359" i="16" s="1"/>
  <c r="I360" i="16" s="1" a="1"/>
  <c r="I360" i="16" s="1"/>
  <c r="I361" i="16" s="1" a="1"/>
  <c r="I361" i="16" s="1"/>
  <c r="I362" i="16" s="1" a="1"/>
  <c r="I362" i="16" s="1"/>
  <c r="I363" i="16" s="1" a="1"/>
  <c r="I363" i="16" s="1"/>
  <c r="I364" i="16" s="1" a="1"/>
  <c r="I364" i="16" s="1"/>
  <c r="I365" i="16" s="1" a="1"/>
  <c r="I365" i="16" s="1"/>
  <c r="I366" i="16" s="1" a="1"/>
  <c r="I366" i="16" s="1"/>
  <c r="I367" i="16" s="1" a="1"/>
  <c r="I367" i="16" s="1"/>
  <c r="I368" i="16" s="1" a="1"/>
  <c r="I368" i="16" s="1"/>
  <c r="I369" i="16" s="1" a="1"/>
  <c r="I369" i="16" s="1"/>
  <c r="I370" i="16" s="1" a="1"/>
  <c r="I370" i="16" s="1"/>
  <c r="I371" i="16" s="1" a="1"/>
  <c r="I371" i="16" s="1"/>
  <c r="I372" i="16" s="1" a="1"/>
  <c r="I372" i="16" s="1"/>
  <c r="I373" i="16" s="1" a="1"/>
  <c r="I373" i="16" s="1"/>
  <c r="I374" i="16" s="1" a="1"/>
  <c r="I374" i="16" s="1"/>
  <c r="I375" i="16" s="1" a="1"/>
  <c r="I375" i="16" s="1"/>
  <c r="I376" i="16" s="1" a="1"/>
  <c r="I376" i="16" s="1"/>
  <c r="I377" i="16" s="1" a="1"/>
  <c r="I377" i="16" s="1"/>
  <c r="I378" i="16" s="1" a="1"/>
  <c r="I378" i="16" s="1"/>
  <c r="I379" i="16" s="1" a="1"/>
  <c r="I379" i="16" s="1"/>
  <c r="I380" i="16" s="1" a="1"/>
  <c r="I380" i="16" s="1"/>
  <c r="I381" i="16" s="1" a="1"/>
  <c r="I381" i="16" s="1"/>
  <c r="I382" i="16" s="1" a="1"/>
  <c r="I382" i="16" s="1"/>
  <c r="I383" i="16" s="1" a="1"/>
  <c r="I383" i="16" s="1"/>
  <c r="I384" i="16" s="1" a="1"/>
  <c r="I384" i="16" s="1"/>
  <c r="I385" i="16" s="1" a="1"/>
  <c r="I385" i="16" s="1"/>
  <c r="I386" i="16" s="1" a="1"/>
  <c r="I386" i="16" s="1"/>
  <c r="I387" i="16" s="1" a="1"/>
  <c r="I387" i="16" s="1"/>
  <c r="I388" i="16" s="1" a="1"/>
  <c r="I388" i="16" s="1"/>
  <c r="I389" i="16" s="1" a="1"/>
  <c r="I389" i="16" s="1"/>
  <c r="I390" i="16" s="1" a="1"/>
  <c r="I390" i="16" s="1"/>
  <c r="I391" i="16" s="1" a="1"/>
  <c r="I391" i="16" s="1"/>
  <c r="I392" i="16" s="1" a="1"/>
  <c r="I392" i="16" s="1"/>
  <c r="I393" i="16" s="1" a="1"/>
  <c r="I393" i="16" s="1"/>
  <c r="I394" i="16" s="1" a="1"/>
  <c r="I394" i="16" s="1"/>
  <c r="I395" i="16" s="1" a="1"/>
  <c r="I395" i="16" s="1"/>
  <c r="I396" i="16" s="1" a="1"/>
  <c r="I396" i="16" s="1"/>
  <c r="I397" i="16" s="1" a="1"/>
  <c r="I397" i="16" s="1"/>
  <c r="I398" i="16" s="1" a="1"/>
  <c r="I398" i="16" s="1"/>
  <c r="I399" i="16" s="1" a="1"/>
  <c r="I399" i="16" s="1"/>
  <c r="I400" i="16" s="1" a="1"/>
  <c r="I400" i="16" s="1"/>
  <c r="I401" i="16" s="1" a="1"/>
  <c r="I401" i="16" s="1"/>
  <c r="I402" i="16" s="1" a="1"/>
  <c r="I402" i="16" s="1"/>
  <c r="I403" i="16" s="1" a="1"/>
  <c r="I403" i="16" s="1"/>
  <c r="I404" i="16" s="1" a="1"/>
  <c r="I404" i="16" s="1"/>
  <c r="I405" i="16" s="1" a="1"/>
  <c r="I405" i="16" s="1"/>
  <c r="I406" i="16" s="1" a="1"/>
  <c r="I406" i="16" s="1"/>
  <c r="I407" i="16" s="1" a="1"/>
  <c r="I407" i="16" s="1"/>
  <c r="I408" i="16" s="1" a="1"/>
  <c r="I408" i="16" s="1"/>
  <c r="I409" i="16" s="1" a="1"/>
  <c r="I409" i="16" s="1"/>
  <c r="I410" i="16" s="1" a="1"/>
  <c r="I410" i="16" s="1"/>
  <c r="I411" i="16" s="1" a="1"/>
  <c r="I411" i="16" s="1"/>
  <c r="I412" i="16" s="1" a="1"/>
  <c r="I412" i="16" s="1"/>
  <c r="I413" i="16" s="1" a="1"/>
  <c r="I413" i="16" s="1"/>
  <c r="I414" i="16" s="1" a="1"/>
  <c r="I414" i="16" s="1"/>
  <c r="I415" i="16" s="1" a="1"/>
  <c r="I415" i="16" s="1"/>
  <c r="I416" i="16" s="1" a="1"/>
  <c r="I416" i="16" s="1"/>
  <c r="I417" i="16" s="1" a="1"/>
  <c r="I417" i="16" s="1"/>
  <c r="I418" i="16" s="1" a="1"/>
  <c r="I418" i="16" s="1"/>
  <c r="I419" i="16" s="1" a="1"/>
  <c r="I419" i="16" s="1"/>
  <c r="I420" i="16" s="1" a="1"/>
  <c r="I420" i="16" s="1"/>
  <c r="I421" i="16" s="1" a="1"/>
  <c r="I421" i="16" s="1"/>
  <c r="I422" i="16" s="1" a="1"/>
  <c r="I422" i="16" s="1"/>
  <c r="I423" i="16" s="1" a="1"/>
  <c r="I423" i="16" s="1"/>
  <c r="I424" i="16" s="1" a="1"/>
  <c r="I424" i="16" s="1"/>
  <c r="I425" i="16" s="1" a="1"/>
  <c r="I425" i="16" s="1"/>
  <c r="I426" i="16" s="1" a="1"/>
  <c r="I426" i="16" s="1"/>
  <c r="I427" i="16" s="1" a="1"/>
  <c r="I427" i="16" s="1"/>
  <c r="I428" i="16" s="1" a="1"/>
  <c r="I428" i="16" s="1"/>
  <c r="I429" i="16" s="1" a="1"/>
  <c r="I429" i="16" s="1"/>
  <c r="I430" i="16" s="1" a="1"/>
  <c r="I430" i="16" s="1"/>
  <c r="I431" i="16" s="1" a="1"/>
  <c r="I431" i="16" s="1"/>
  <c r="I432" i="16" s="1" a="1"/>
  <c r="I432" i="16" s="1"/>
  <c r="I433" i="16" s="1" a="1"/>
  <c r="I433" i="16" s="1"/>
  <c r="I434" i="16" s="1" a="1"/>
  <c r="I434" i="16" s="1"/>
  <c r="I435" i="16" s="1" a="1"/>
  <c r="I435" i="16" s="1"/>
  <c r="I436" i="16" s="1" a="1"/>
  <c r="I436" i="16" s="1"/>
  <c r="I437" i="16" s="1" a="1"/>
  <c r="I437" i="16" s="1"/>
  <c r="I438" i="16" s="1" a="1"/>
  <c r="I438" i="16" s="1"/>
  <c r="I439" i="16" s="1" a="1"/>
  <c r="I439" i="16" s="1"/>
  <c r="I440" i="16" s="1" a="1"/>
  <c r="I440" i="16" s="1"/>
  <c r="I441" i="16" s="1" a="1"/>
  <c r="I441" i="16" s="1"/>
  <c r="I442" i="16" s="1" a="1"/>
  <c r="I442" i="16" s="1"/>
  <c r="I443" i="16" s="1" a="1"/>
  <c r="I443" i="16" s="1"/>
  <c r="I444" i="16" s="1" a="1"/>
  <c r="I444" i="16" s="1"/>
  <c r="I445" i="16" s="1" a="1"/>
  <c r="I445" i="16" s="1"/>
  <c r="I446" i="16" s="1" a="1"/>
  <c r="I446" i="16" s="1"/>
  <c r="I447" i="16" s="1" a="1"/>
  <c r="I447" i="16" s="1"/>
  <c r="I448" i="16" s="1" a="1"/>
  <c r="I448" i="16" s="1"/>
  <c r="I449" i="16" s="1" a="1"/>
  <c r="I449" i="16" s="1"/>
  <c r="I450" i="16" s="1" a="1"/>
  <c r="I450" i="16" s="1"/>
  <c r="E308" i="16" a="1"/>
  <c r="E308" i="16" s="1"/>
  <c r="E309" i="16" s="1" a="1"/>
  <c r="E309" i="16" s="1"/>
  <c r="E310" i="16" s="1" a="1"/>
  <c r="E310" i="16" s="1"/>
  <c r="E311" i="16" s="1" a="1"/>
  <c r="E311" i="16" s="1"/>
  <c r="E312" i="16" s="1" a="1"/>
  <c r="E312" i="16" s="1"/>
  <c r="E313" i="16" s="1" a="1"/>
  <c r="E313" i="16" s="1"/>
  <c r="E314" i="16" s="1" a="1"/>
  <c r="E314" i="16" s="1"/>
  <c r="E315" i="16" s="1" a="1"/>
  <c r="E315" i="16" s="1"/>
  <c r="E316" i="16" s="1" a="1"/>
  <c r="E316" i="16" s="1"/>
  <c r="E317" i="16" s="1" a="1"/>
  <c r="E317" i="16" s="1"/>
  <c r="E318" i="16" s="1" a="1"/>
  <c r="E318" i="16" s="1"/>
  <c r="E319" i="16" s="1" a="1"/>
  <c r="E319" i="16" s="1"/>
  <c r="E320" i="16" s="1" a="1"/>
  <c r="E320" i="16" s="1"/>
  <c r="E321" i="16" s="1" a="1"/>
  <c r="E321" i="16" s="1"/>
  <c r="E322" i="16" s="1" a="1"/>
  <c r="E322" i="16" s="1"/>
  <c r="E323" i="16" s="1" a="1"/>
  <c r="E323" i="16" s="1"/>
  <c r="E324" i="16" s="1" a="1"/>
  <c r="E324" i="16" s="1"/>
  <c r="E325" i="16" s="1" a="1"/>
  <c r="E325" i="16" s="1"/>
  <c r="E326" i="16" s="1" a="1"/>
  <c r="E326" i="16" s="1"/>
  <c r="E327" i="16" s="1" a="1"/>
  <c r="E327" i="16" s="1"/>
  <c r="E328" i="16" s="1" a="1"/>
  <c r="E328" i="16" s="1"/>
  <c r="E329" i="16" s="1" a="1"/>
  <c r="E329" i="16" s="1"/>
  <c r="E330" i="16" s="1" a="1"/>
  <c r="E330" i="16" s="1"/>
  <c r="E331" i="16" s="1" a="1"/>
  <c r="E331" i="16" s="1"/>
  <c r="E332" i="16" s="1" a="1"/>
  <c r="E332" i="16" s="1"/>
  <c r="E333" i="16" s="1" a="1"/>
  <c r="E333" i="16" s="1"/>
  <c r="E334" i="16" s="1" a="1"/>
  <c r="E334" i="16" s="1"/>
  <c r="E335" i="16" s="1" a="1"/>
  <c r="E335" i="16" s="1"/>
  <c r="E336" i="16" s="1" a="1"/>
  <c r="E336" i="16" s="1"/>
  <c r="E337" i="16" s="1" a="1"/>
  <c r="E337" i="16" s="1"/>
  <c r="E338" i="16" s="1" a="1"/>
  <c r="E338" i="16" s="1"/>
  <c r="E339" i="16" s="1" a="1"/>
  <c r="E339" i="16" s="1"/>
  <c r="E340" i="16" s="1" a="1"/>
  <c r="E340" i="16" s="1"/>
  <c r="E341" i="16" s="1" a="1"/>
  <c r="E341" i="16" s="1"/>
  <c r="E342" i="16" s="1" a="1"/>
  <c r="E342" i="16" s="1"/>
  <c r="E343" i="16" s="1" a="1"/>
  <c r="E343" i="16" s="1"/>
  <c r="E344" i="16" s="1" a="1"/>
  <c r="E344" i="16" s="1"/>
  <c r="E345" i="16" s="1" a="1"/>
  <c r="E345" i="16" s="1"/>
  <c r="E346" i="16" s="1" a="1"/>
  <c r="E346" i="16" s="1"/>
  <c r="E347" i="16" s="1" a="1"/>
  <c r="E347" i="16" s="1"/>
  <c r="E348" i="16" s="1" a="1"/>
  <c r="E348" i="16" s="1"/>
  <c r="E349" i="16" s="1" a="1"/>
  <c r="E349" i="16" s="1"/>
  <c r="E350" i="16" s="1" a="1"/>
  <c r="E350" i="16" s="1"/>
  <c r="E351" i="16" s="1" a="1"/>
  <c r="E351" i="16" s="1"/>
  <c r="E352" i="16" s="1" a="1"/>
  <c r="E352" i="16" s="1"/>
  <c r="E353" i="16" s="1" a="1"/>
  <c r="E353" i="16" s="1"/>
  <c r="E354" i="16" s="1" a="1"/>
  <c r="E354" i="16" s="1"/>
  <c r="E355" i="16" s="1" a="1"/>
  <c r="E355" i="16" s="1"/>
  <c r="E356" i="16" s="1" a="1"/>
  <c r="E356" i="16" s="1"/>
  <c r="E357" i="16" s="1" a="1"/>
  <c r="E357" i="16" s="1"/>
  <c r="E358" i="16" s="1" a="1"/>
  <c r="E358" i="16" s="1"/>
  <c r="E359" i="16" s="1" a="1"/>
  <c r="E359" i="16" s="1"/>
  <c r="E360" i="16" s="1" a="1"/>
  <c r="E360" i="16" s="1"/>
  <c r="E361" i="16" s="1" a="1"/>
  <c r="E361" i="16" s="1"/>
  <c r="E362" i="16" s="1" a="1"/>
  <c r="E362" i="16" s="1"/>
  <c r="E363" i="16" s="1" a="1"/>
  <c r="E363" i="16" s="1"/>
  <c r="E364" i="16" s="1" a="1"/>
  <c r="E364" i="16" s="1"/>
  <c r="E365" i="16" s="1" a="1"/>
  <c r="E365" i="16" s="1"/>
  <c r="E366" i="16" s="1" a="1"/>
  <c r="E366" i="16" s="1"/>
  <c r="E367" i="16" s="1" a="1"/>
  <c r="E367" i="16" s="1"/>
  <c r="E368" i="16" s="1" a="1"/>
  <c r="E368" i="16" s="1"/>
  <c r="E369" i="16" s="1" a="1"/>
  <c r="E369" i="16" s="1"/>
  <c r="E370" i="16" s="1" a="1"/>
  <c r="E370" i="16" s="1"/>
  <c r="E371" i="16" s="1" a="1"/>
  <c r="E371" i="16" s="1"/>
  <c r="E372" i="16" s="1" a="1"/>
  <c r="E372" i="16" s="1"/>
  <c r="E373" i="16" s="1" a="1"/>
  <c r="E373" i="16" s="1"/>
  <c r="E374" i="16" s="1" a="1"/>
  <c r="E374" i="16" s="1"/>
  <c r="E375" i="16" s="1" a="1"/>
  <c r="E375" i="16" s="1"/>
  <c r="E376" i="16" s="1" a="1"/>
  <c r="E376" i="16" s="1"/>
  <c r="E377" i="16" s="1" a="1"/>
  <c r="E377" i="16" s="1"/>
  <c r="E378" i="16" s="1" a="1"/>
  <c r="E378" i="16" s="1"/>
  <c r="E379" i="16" s="1" a="1"/>
  <c r="E379" i="16" s="1"/>
  <c r="E380" i="16" s="1" a="1"/>
  <c r="E380" i="16" s="1"/>
  <c r="E381" i="16" s="1" a="1"/>
  <c r="E381" i="16" s="1"/>
  <c r="E382" i="16" s="1" a="1"/>
  <c r="E382" i="16" s="1"/>
  <c r="E383" i="16" s="1" a="1"/>
  <c r="E383" i="16" s="1"/>
  <c r="E384" i="16" s="1" a="1"/>
  <c r="E384" i="16" s="1"/>
  <c r="E385" i="16" s="1" a="1"/>
  <c r="E385" i="16" s="1"/>
  <c r="E386" i="16" s="1" a="1"/>
  <c r="E386" i="16" s="1"/>
  <c r="E387" i="16" s="1" a="1"/>
  <c r="E387" i="16" s="1"/>
  <c r="E388" i="16" s="1" a="1"/>
  <c r="E388" i="16" s="1"/>
  <c r="E389" i="16" s="1" a="1"/>
  <c r="E389" i="16" s="1"/>
  <c r="E390" i="16" s="1" a="1"/>
  <c r="E390" i="16" s="1"/>
  <c r="E391" i="16" s="1" a="1"/>
  <c r="E391" i="16" s="1"/>
  <c r="E392" i="16" s="1" a="1"/>
  <c r="E392" i="16" s="1"/>
  <c r="E393" i="16" s="1" a="1"/>
  <c r="E393" i="16" s="1"/>
  <c r="E394" i="16" s="1" a="1"/>
  <c r="E394" i="16" s="1"/>
  <c r="E395" i="16" s="1" a="1"/>
  <c r="E395" i="16" s="1"/>
  <c r="E396" i="16" s="1" a="1"/>
  <c r="E396" i="16" s="1"/>
  <c r="E397" i="16" s="1" a="1"/>
  <c r="E397" i="16" s="1"/>
  <c r="E398" i="16" s="1" a="1"/>
  <c r="E398" i="16" s="1"/>
  <c r="E399" i="16" s="1" a="1"/>
  <c r="E399" i="16" s="1"/>
  <c r="E400" i="16" s="1" a="1"/>
  <c r="E400" i="16" s="1"/>
  <c r="E401" i="16" s="1" a="1"/>
  <c r="E401" i="16" s="1"/>
  <c r="E402" i="16" s="1" a="1"/>
  <c r="E402" i="16" s="1"/>
  <c r="E403" i="16" s="1" a="1"/>
  <c r="E403" i="16" s="1"/>
  <c r="E404" i="16" s="1" a="1"/>
  <c r="E404" i="16" s="1"/>
  <c r="E405" i="16" s="1" a="1"/>
  <c r="E405" i="16" s="1"/>
  <c r="E406" i="16" s="1" a="1"/>
  <c r="E406" i="16" s="1"/>
  <c r="E407" i="16" s="1" a="1"/>
  <c r="E407" i="16" s="1"/>
  <c r="E408" i="16" s="1" a="1"/>
  <c r="E408" i="16" s="1"/>
  <c r="E409" i="16" s="1" a="1"/>
  <c r="E409" i="16" s="1"/>
  <c r="E410" i="16" s="1" a="1"/>
  <c r="E410" i="16" s="1"/>
  <c r="E411" i="16" s="1" a="1"/>
  <c r="E411" i="16" s="1"/>
  <c r="E412" i="16" s="1" a="1"/>
  <c r="E412" i="16" s="1"/>
  <c r="E413" i="16" s="1" a="1"/>
  <c r="E413" i="16" s="1"/>
  <c r="E414" i="16" s="1" a="1"/>
  <c r="E414" i="16" s="1"/>
  <c r="E415" i="16" s="1" a="1"/>
  <c r="E415" i="16" s="1"/>
  <c r="E416" i="16" s="1" a="1"/>
  <c r="E416" i="16" s="1"/>
  <c r="E417" i="16" s="1" a="1"/>
  <c r="E417" i="16" s="1"/>
  <c r="E418" i="16" s="1" a="1"/>
  <c r="E418" i="16" s="1"/>
  <c r="E419" i="16" s="1" a="1"/>
  <c r="E419" i="16" s="1"/>
  <c r="E420" i="16" s="1" a="1"/>
  <c r="E420" i="16" s="1"/>
  <c r="E421" i="16" s="1" a="1"/>
  <c r="E421" i="16" s="1"/>
  <c r="E422" i="16" s="1" a="1"/>
  <c r="E422" i="16" s="1"/>
  <c r="E423" i="16" s="1" a="1"/>
  <c r="E423" i="16" s="1"/>
  <c r="E424" i="16" s="1" a="1"/>
  <c r="E424" i="16" s="1"/>
  <c r="E425" i="16" s="1" a="1"/>
  <c r="E425" i="16" s="1"/>
  <c r="E426" i="16" s="1" a="1"/>
  <c r="E426" i="16" s="1"/>
  <c r="E427" i="16" s="1" a="1"/>
  <c r="E427" i="16" s="1"/>
  <c r="E428" i="16" s="1" a="1"/>
  <c r="E428" i="16" s="1"/>
  <c r="E429" i="16" s="1" a="1"/>
  <c r="E429" i="16" s="1"/>
  <c r="E430" i="16" s="1" a="1"/>
  <c r="E430" i="16" s="1"/>
  <c r="E431" i="16" s="1" a="1"/>
  <c r="E431" i="16" s="1"/>
  <c r="E432" i="16" s="1" a="1"/>
  <c r="E432" i="16" s="1"/>
  <c r="E433" i="16" s="1" a="1"/>
  <c r="E433" i="16" s="1"/>
  <c r="E434" i="16" s="1" a="1"/>
  <c r="E434" i="16" s="1"/>
  <c r="E435" i="16" s="1" a="1"/>
  <c r="E435" i="16" s="1"/>
  <c r="E436" i="16" s="1" a="1"/>
  <c r="E436" i="16" s="1"/>
  <c r="E437" i="16" s="1" a="1"/>
  <c r="E437" i="16" s="1"/>
  <c r="E438" i="16" s="1" a="1"/>
  <c r="E438" i="16" s="1"/>
  <c r="E439" i="16" s="1" a="1"/>
  <c r="E439" i="16" s="1"/>
  <c r="E440" i="16" s="1" a="1"/>
  <c r="E440" i="16" s="1"/>
  <c r="E441" i="16" s="1" a="1"/>
  <c r="E441" i="16" s="1"/>
  <c r="E442" i="16" s="1" a="1"/>
  <c r="E442" i="16" s="1"/>
  <c r="E443" i="16" s="1" a="1"/>
  <c r="E443" i="16" s="1"/>
  <c r="E444" i="16" s="1" a="1"/>
  <c r="E444" i="16" s="1"/>
  <c r="E445" i="16" s="1" a="1"/>
  <c r="E445" i="16" s="1"/>
  <c r="E446" i="16" s="1" a="1"/>
  <c r="E446" i="16" s="1"/>
  <c r="E447" i="16" s="1" a="1"/>
  <c r="E447" i="16" s="1"/>
  <c r="E448" i="16" s="1" a="1"/>
  <c r="E448" i="16" s="1"/>
  <c r="E449" i="16" s="1" a="1"/>
  <c r="E449" i="16" s="1"/>
  <c r="E450" i="16" s="1" a="1"/>
  <c r="E450" i="16" s="1"/>
  <c r="A27" i="16" a="1"/>
  <c r="A27" i="16" s="1"/>
  <c r="A28" i="16" s="1" a="1"/>
  <c r="A28" i="16" s="1"/>
  <c r="A29" i="16" s="1" a="1"/>
  <c r="A29" i="16" s="1"/>
  <c r="A30" i="16" s="1" a="1"/>
  <c r="A30" i="16" s="1"/>
  <c r="A31" i="16" s="1" a="1"/>
  <c r="A31" i="16" s="1"/>
  <c r="A32" i="16" s="1" a="1"/>
  <c r="A32" i="16" s="1"/>
  <c r="A33" i="16" s="1" a="1"/>
  <c r="A33" i="16" s="1"/>
  <c r="A34" i="16" s="1" a="1"/>
  <c r="A34" i="16" s="1"/>
  <c r="A35" i="16" s="1" a="1"/>
  <c r="A35" i="16" s="1"/>
  <c r="A1" i="13"/>
  <c r="I451" i="16" l="1" a="1"/>
  <c r="I451" i="16" s="1"/>
  <c r="E451" i="16" a="1"/>
  <c r="E451" i="16" s="1"/>
  <c r="E452" i="16" s="1" a="1"/>
  <c r="E452" i="16" s="1"/>
  <c r="A36" i="16" a="1"/>
  <c r="A36" i="16" s="1"/>
  <c r="A37" i="16" s="1" a="1"/>
  <c r="A37" i="16" s="1"/>
  <c r="A38" i="16" s="1" a="1"/>
  <c r="A38" i="16" s="1"/>
  <c r="A39" i="16" s="1" a="1"/>
  <c r="A39" i="16" s="1"/>
  <c r="A40" i="16" s="1" a="1"/>
  <c r="A40" i="16" s="1"/>
  <c r="A1" i="15"/>
  <c r="A1" i="14"/>
  <c r="I452" i="16" l="1" a="1"/>
  <c r="I452" i="16" s="1"/>
  <c r="E453" i="16" a="1"/>
  <c r="E453" i="16" s="1"/>
  <c r="A41" i="16" a="1"/>
  <c r="A41" i="16" s="1"/>
  <c r="I453" i="16" l="1" a="1"/>
  <c r="I453" i="16" s="1"/>
  <c r="E454" i="16" a="1"/>
  <c r="E454" i="16" s="1"/>
  <c r="A42" i="16" a="1"/>
  <c r="A42" i="16" s="1"/>
  <c r="I454" i="16" l="1" a="1"/>
  <c r="I454" i="16" s="1"/>
  <c r="E455" i="16" a="1"/>
  <c r="E455" i="16" s="1"/>
  <c r="A43" i="16" a="1"/>
  <c r="A43" i="16" s="1"/>
  <c r="I455" i="16" l="1" a="1"/>
  <c r="I455" i="16" s="1"/>
  <c r="I456" i="16" s="1" a="1"/>
  <c r="I456" i="16" s="1"/>
  <c r="I457" i="16" s="1" a="1"/>
  <c r="I457" i="16" s="1"/>
  <c r="I458" i="16" s="1" a="1"/>
  <c r="I458" i="16" s="1"/>
  <c r="I459" i="16" s="1" a="1"/>
  <c r="I459" i="16" s="1"/>
  <c r="I460" i="16" s="1" a="1"/>
  <c r="I460" i="16" s="1"/>
  <c r="I461" i="16" s="1" a="1"/>
  <c r="I461" i="16" s="1"/>
  <c r="I462" i="16" s="1" a="1"/>
  <c r="I462" i="16" s="1"/>
  <c r="I463" i="16" s="1" a="1"/>
  <c r="I463" i="16" s="1"/>
  <c r="I464" i="16" s="1" a="1"/>
  <c r="I464" i="16" s="1"/>
  <c r="I465" i="16" s="1" a="1"/>
  <c r="I465" i="16" s="1"/>
  <c r="I466" i="16" s="1" a="1"/>
  <c r="I466" i="16" s="1"/>
  <c r="I467" i="16" s="1" a="1"/>
  <c r="I467" i="16" s="1"/>
  <c r="I468" i="16" s="1" a="1"/>
  <c r="I468" i="16" s="1"/>
  <c r="I469" i="16" s="1" a="1"/>
  <c r="I469" i="16" s="1"/>
  <c r="I470" i="16" s="1" a="1"/>
  <c r="I470" i="16" s="1"/>
  <c r="I471" i="16" s="1" a="1"/>
  <c r="I471" i="16" s="1"/>
  <c r="I472" i="16" s="1" a="1"/>
  <c r="I472" i="16" s="1"/>
  <c r="I473" i="16" s="1" a="1"/>
  <c r="I473" i="16" s="1"/>
  <c r="I474" i="16" s="1" a="1"/>
  <c r="I474" i="16" s="1"/>
  <c r="I475" i="16" s="1" a="1"/>
  <c r="I475" i="16" s="1"/>
  <c r="I476" i="16" s="1" a="1"/>
  <c r="I476" i="16" s="1"/>
  <c r="I477" i="16" s="1" a="1"/>
  <c r="I477" i="16" s="1"/>
  <c r="I478" i="16" s="1" a="1"/>
  <c r="I478" i="16" s="1"/>
  <c r="I479" i="16" s="1" a="1"/>
  <c r="I479" i="16" s="1"/>
  <c r="I480" i="16" s="1" a="1"/>
  <c r="I480" i="16" s="1"/>
  <c r="I481" i="16" s="1" a="1"/>
  <c r="I481" i="16" s="1"/>
  <c r="I482" i="16" s="1" a="1"/>
  <c r="I482" i="16" s="1"/>
  <c r="I483" i="16" s="1" a="1"/>
  <c r="I483" i="16" s="1"/>
  <c r="I484" i="16" s="1" a="1"/>
  <c r="I484" i="16" s="1"/>
  <c r="I485" i="16" s="1" a="1"/>
  <c r="I485" i="16" s="1"/>
  <c r="I486" i="16" s="1" a="1"/>
  <c r="I486" i="16" s="1"/>
  <c r="I487" i="16" s="1" a="1"/>
  <c r="I487" i="16" s="1"/>
  <c r="I488" i="16" s="1" a="1"/>
  <c r="I488" i="16" s="1"/>
  <c r="I489" i="16" s="1" a="1"/>
  <c r="I489" i="16" s="1"/>
  <c r="I490" i="16" s="1" a="1"/>
  <c r="I490" i="16" s="1"/>
  <c r="I491" i="16" s="1" a="1"/>
  <c r="I491" i="16" s="1"/>
  <c r="I492" i="16" s="1" a="1"/>
  <c r="I492" i="16" s="1"/>
  <c r="I493" i="16" s="1" a="1"/>
  <c r="I493" i="16" s="1"/>
  <c r="I494" i="16" s="1" a="1"/>
  <c r="I494" i="16" s="1"/>
  <c r="I495" i="16" s="1" a="1"/>
  <c r="I495" i="16" s="1"/>
  <c r="I496" i="16" s="1" a="1"/>
  <c r="I496" i="16" s="1"/>
  <c r="I497" i="16" s="1" a="1"/>
  <c r="I497" i="16" s="1"/>
  <c r="I498" i="16" s="1" a="1"/>
  <c r="I498" i="16" s="1"/>
  <c r="I499" i="16" s="1" a="1"/>
  <c r="I499" i="16" s="1"/>
  <c r="I500" i="16" s="1" a="1"/>
  <c r="I500" i="16" s="1"/>
  <c r="I501" i="16" s="1" a="1"/>
  <c r="I501" i="16" s="1"/>
  <c r="I502" i="16" s="1" a="1"/>
  <c r="I502" i="16" s="1"/>
  <c r="I503" i="16" s="1" a="1"/>
  <c r="I503" i="16" s="1"/>
  <c r="I504" i="16" s="1" a="1"/>
  <c r="I504" i="16" s="1"/>
  <c r="I505" i="16" s="1" a="1"/>
  <c r="I505" i="16" s="1"/>
  <c r="I506" i="16" s="1" a="1"/>
  <c r="I506" i="16" s="1"/>
  <c r="I507" i="16" s="1" a="1"/>
  <c r="I507" i="16" s="1"/>
  <c r="I508" i="16" s="1" a="1"/>
  <c r="I508" i="16" s="1"/>
  <c r="I509" i="16" s="1" a="1"/>
  <c r="I509" i="16" s="1"/>
  <c r="I510" i="16" s="1" a="1"/>
  <c r="I510" i="16" s="1"/>
  <c r="I511" i="16" s="1" a="1"/>
  <c r="I511" i="16" s="1"/>
  <c r="I512" i="16" s="1" a="1"/>
  <c r="I512" i="16" s="1"/>
  <c r="I513" i="16" s="1" a="1"/>
  <c r="I513" i="16" s="1"/>
  <c r="I514" i="16" s="1" a="1"/>
  <c r="I514" i="16" s="1"/>
  <c r="I515" i="16" s="1" a="1"/>
  <c r="I515" i="16" s="1"/>
  <c r="I516" i="16" s="1" a="1"/>
  <c r="I516" i="16" s="1"/>
  <c r="I517" i="16" s="1" a="1"/>
  <c r="I517" i="16" s="1"/>
  <c r="I518" i="16" s="1" a="1"/>
  <c r="I518" i="16" s="1"/>
  <c r="I519" i="16" s="1" a="1"/>
  <c r="I519" i="16" s="1"/>
  <c r="I520" i="16" s="1" a="1"/>
  <c r="I520" i="16" s="1"/>
  <c r="I521" i="16" s="1" a="1"/>
  <c r="I521" i="16" s="1"/>
  <c r="I522" i="16" s="1" a="1"/>
  <c r="I522" i="16" s="1"/>
  <c r="I523" i="16" s="1" a="1"/>
  <c r="I523" i="16" s="1"/>
  <c r="I524" i="16" s="1" a="1"/>
  <c r="I524" i="16" s="1"/>
  <c r="I525" i="16" s="1" a="1"/>
  <c r="I525" i="16" s="1"/>
  <c r="I526" i="16" s="1" a="1"/>
  <c r="I526" i="16" s="1"/>
  <c r="I527" i="16" s="1" a="1"/>
  <c r="I527" i="16" s="1"/>
  <c r="I528" i="16" s="1" a="1"/>
  <c r="I528" i="16" s="1"/>
  <c r="I529" i="16" s="1" a="1"/>
  <c r="I529" i="16" s="1"/>
  <c r="I530" i="16" s="1" a="1"/>
  <c r="I530" i="16" s="1"/>
  <c r="I531" i="16" s="1" a="1"/>
  <c r="I531" i="16" s="1"/>
  <c r="I532" i="16" s="1" a="1"/>
  <c r="I532" i="16" s="1"/>
  <c r="I533" i="16" s="1" a="1"/>
  <c r="I533" i="16" s="1"/>
  <c r="I534" i="16" s="1" a="1"/>
  <c r="I534" i="16" s="1"/>
  <c r="I535" i="16" s="1" a="1"/>
  <c r="I535" i="16" s="1"/>
  <c r="I536" i="16" s="1" a="1"/>
  <c r="I536" i="16" s="1"/>
  <c r="I537" i="16" s="1" a="1"/>
  <c r="I537" i="16" s="1"/>
  <c r="I538" i="16" s="1" a="1"/>
  <c r="I538" i="16" s="1"/>
  <c r="I539" i="16" s="1" a="1"/>
  <c r="I539" i="16" s="1"/>
  <c r="I540" i="16" s="1" a="1"/>
  <c r="I540" i="16" s="1"/>
  <c r="I541" i="16" s="1" a="1"/>
  <c r="I541" i="16" s="1"/>
  <c r="I542" i="16" s="1" a="1"/>
  <c r="I542" i="16" s="1"/>
  <c r="I543" i="16" s="1" a="1"/>
  <c r="I543" i="16" s="1"/>
  <c r="I544" i="16" s="1" a="1"/>
  <c r="I544" i="16" s="1"/>
  <c r="I545" i="16" s="1" a="1"/>
  <c r="I545" i="16" s="1"/>
  <c r="I546" i="16" s="1" a="1"/>
  <c r="I546" i="16" s="1"/>
  <c r="I547" i="16" s="1" a="1"/>
  <c r="I547" i="16" s="1"/>
  <c r="I548" i="16" s="1" a="1"/>
  <c r="I548" i="16" s="1"/>
  <c r="I549" i="16" s="1" a="1"/>
  <c r="I549" i="16" s="1"/>
  <c r="I550" i="16" s="1" a="1"/>
  <c r="I550" i="16" s="1"/>
  <c r="I551" i="16" s="1" a="1"/>
  <c r="I551" i="16" s="1"/>
  <c r="I552" i="16" s="1" a="1"/>
  <c r="I552" i="16" s="1"/>
  <c r="I553" i="16" s="1" a="1"/>
  <c r="I553" i="16" s="1"/>
  <c r="I554" i="16" s="1" a="1"/>
  <c r="I554" i="16" s="1"/>
  <c r="I555" i="16" s="1" a="1"/>
  <c r="I555" i="16" s="1"/>
  <c r="I556" i="16" s="1" a="1"/>
  <c r="I556" i="16" s="1"/>
  <c r="I557" i="16" s="1" a="1"/>
  <c r="I557" i="16" s="1"/>
  <c r="I558" i="16" s="1" a="1"/>
  <c r="I558" i="16" s="1"/>
  <c r="I559" i="16" s="1" a="1"/>
  <c r="I559" i="16" s="1"/>
  <c r="I560" i="16" s="1" a="1"/>
  <c r="I560" i="16" s="1"/>
  <c r="I561" i="16" s="1" a="1"/>
  <c r="I561" i="16" s="1"/>
  <c r="I562" i="16" s="1" a="1"/>
  <c r="I562" i="16" s="1"/>
  <c r="I563" i="16" s="1" a="1"/>
  <c r="I563" i="16" s="1"/>
  <c r="I564" i="16" s="1" a="1"/>
  <c r="I564" i="16" s="1"/>
  <c r="I565" i="16" s="1" a="1"/>
  <c r="I565" i="16" s="1"/>
  <c r="I566" i="16" s="1" a="1"/>
  <c r="I566" i="16" s="1"/>
  <c r="I567" i="16" s="1" a="1"/>
  <c r="I567" i="16" s="1"/>
  <c r="I568" i="16" s="1" a="1"/>
  <c r="I568" i="16" s="1"/>
  <c r="I569" i="16" s="1" a="1"/>
  <c r="I569" i="16" s="1"/>
  <c r="I570" i="16" s="1" a="1"/>
  <c r="I570" i="16" s="1"/>
  <c r="I571" i="16" s="1" a="1"/>
  <c r="I571" i="16" s="1"/>
  <c r="I572" i="16" s="1" a="1"/>
  <c r="I572" i="16" s="1"/>
  <c r="I573" i="16" s="1" a="1"/>
  <c r="I573" i="16" s="1"/>
  <c r="I574" i="16" s="1" a="1"/>
  <c r="I574" i="16" s="1"/>
  <c r="I575" i="16" s="1" a="1"/>
  <c r="I575" i="16" s="1"/>
  <c r="I576" i="16" s="1" a="1"/>
  <c r="I576" i="16" s="1"/>
  <c r="I577" i="16" s="1" a="1"/>
  <c r="I577" i="16" s="1"/>
  <c r="I578" i="16" s="1" a="1"/>
  <c r="I578" i="16" s="1"/>
  <c r="I579" i="16" s="1" a="1"/>
  <c r="I579" i="16" s="1"/>
  <c r="I580" i="16" s="1" a="1"/>
  <c r="I580" i="16" s="1"/>
  <c r="I581" i="16" s="1" a="1"/>
  <c r="I581" i="16" s="1"/>
  <c r="I582" i="16" s="1" a="1"/>
  <c r="I582" i="16" s="1"/>
  <c r="I583" i="16" s="1" a="1"/>
  <c r="I583" i="16" s="1"/>
  <c r="I584" i="16" s="1" a="1"/>
  <c r="I584" i="16" s="1"/>
  <c r="I585" i="16" s="1" a="1"/>
  <c r="I585" i="16" s="1"/>
  <c r="I586" i="16" s="1" a="1"/>
  <c r="I586" i="16" s="1"/>
  <c r="I587" i="16" s="1" a="1"/>
  <c r="I587" i="16" s="1"/>
  <c r="I588" i="16" s="1" a="1"/>
  <c r="I588" i="16" s="1"/>
  <c r="I589" i="16" s="1" a="1"/>
  <c r="I589" i="16" s="1"/>
  <c r="I590" i="16" s="1" a="1"/>
  <c r="I590" i="16" s="1"/>
  <c r="I591" i="16" s="1" a="1"/>
  <c r="I591" i="16" s="1"/>
  <c r="I592" i="16" s="1" a="1"/>
  <c r="I592" i="16" s="1"/>
  <c r="I593" i="16" s="1" a="1"/>
  <c r="I593" i="16" s="1"/>
  <c r="I594" i="16" s="1" a="1"/>
  <c r="I594" i="16" s="1"/>
  <c r="I595" i="16" s="1" a="1"/>
  <c r="I595" i="16" s="1"/>
  <c r="I596" i="16" s="1" a="1"/>
  <c r="I596" i="16" s="1"/>
  <c r="I597" i="16" s="1" a="1"/>
  <c r="I597" i="16" s="1"/>
  <c r="I598" i="16" s="1" a="1"/>
  <c r="I598" i="16" s="1"/>
  <c r="I599" i="16" s="1" a="1"/>
  <c r="I599" i="16" s="1"/>
  <c r="I600" i="16" s="1" a="1"/>
  <c r="I600" i="16" s="1"/>
  <c r="E456" i="16" a="1"/>
  <c r="E456" i="16" s="1"/>
  <c r="E457" i="16" s="1" a="1"/>
  <c r="E457" i="16" s="1"/>
  <c r="E458" i="16" s="1" a="1"/>
  <c r="E458" i="16" s="1"/>
  <c r="E459" i="16" s="1" a="1"/>
  <c r="E459" i="16" s="1"/>
  <c r="E460" i="16" s="1" a="1"/>
  <c r="E460" i="16" s="1"/>
  <c r="E461" i="16" s="1" a="1"/>
  <c r="E461" i="16" s="1"/>
  <c r="E462" i="16" s="1" a="1"/>
  <c r="E462" i="16" s="1"/>
  <c r="E463" i="16" s="1" a="1"/>
  <c r="E463" i="16" s="1"/>
  <c r="E464" i="16" s="1" a="1"/>
  <c r="E464" i="16" s="1"/>
  <c r="E465" i="16" s="1" a="1"/>
  <c r="E465" i="16" s="1"/>
  <c r="E466" i="16" s="1" a="1"/>
  <c r="E466" i="16" s="1"/>
  <c r="E467" i="16" s="1" a="1"/>
  <c r="E467" i="16" s="1"/>
  <c r="E468" i="16" s="1" a="1"/>
  <c r="E468" i="16" s="1"/>
  <c r="E469" i="16" s="1" a="1"/>
  <c r="E469" i="16" s="1"/>
  <c r="E470" i="16" s="1" a="1"/>
  <c r="E470" i="16" s="1"/>
  <c r="E471" i="16" s="1" a="1"/>
  <c r="E471" i="16" s="1"/>
  <c r="E472" i="16" s="1" a="1"/>
  <c r="E472" i="16" s="1"/>
  <c r="E473" i="16" s="1" a="1"/>
  <c r="E473" i="16" s="1"/>
  <c r="E474" i="16" s="1" a="1"/>
  <c r="E474" i="16" s="1"/>
  <c r="E475" i="16" s="1" a="1"/>
  <c r="E475" i="16" s="1"/>
  <c r="E476" i="16" s="1" a="1"/>
  <c r="E476" i="16" s="1"/>
  <c r="E477" i="16" s="1" a="1"/>
  <c r="E477" i="16" s="1"/>
  <c r="E478" i="16" s="1" a="1"/>
  <c r="E478" i="16" s="1"/>
  <c r="E479" i="16" s="1" a="1"/>
  <c r="E479" i="16" s="1"/>
  <c r="E480" i="16" s="1" a="1"/>
  <c r="E480" i="16" s="1"/>
  <c r="E481" i="16" s="1" a="1"/>
  <c r="E481" i="16" s="1"/>
  <c r="E482" i="16" s="1" a="1"/>
  <c r="E482" i="16" s="1"/>
  <c r="E483" i="16" s="1" a="1"/>
  <c r="E483" i="16" s="1"/>
  <c r="E484" i="16" s="1" a="1"/>
  <c r="E484" i="16" s="1"/>
  <c r="E485" i="16" s="1" a="1"/>
  <c r="E485" i="16" s="1"/>
  <c r="E486" i="16" s="1" a="1"/>
  <c r="E486" i="16" s="1"/>
  <c r="E487" i="16" s="1" a="1"/>
  <c r="E487" i="16" s="1"/>
  <c r="E488" i="16" s="1" a="1"/>
  <c r="E488" i="16" s="1"/>
  <c r="E489" i="16" s="1" a="1"/>
  <c r="E489" i="16" s="1"/>
  <c r="E490" i="16" s="1" a="1"/>
  <c r="E490" i="16" s="1"/>
  <c r="E491" i="16" s="1" a="1"/>
  <c r="E491" i="16" s="1"/>
  <c r="E492" i="16" s="1" a="1"/>
  <c r="E492" i="16" s="1"/>
  <c r="E493" i="16" s="1" a="1"/>
  <c r="E493" i="16" s="1"/>
  <c r="E494" i="16" s="1" a="1"/>
  <c r="E494" i="16" s="1"/>
  <c r="E495" i="16" s="1" a="1"/>
  <c r="E495" i="16" s="1"/>
  <c r="E496" i="16" s="1" a="1"/>
  <c r="E496" i="16" s="1"/>
  <c r="E497" i="16" s="1" a="1"/>
  <c r="E497" i="16" s="1"/>
  <c r="E498" i="16" s="1" a="1"/>
  <c r="E498" i="16" s="1"/>
  <c r="E499" i="16" s="1" a="1"/>
  <c r="E499" i="16" s="1"/>
  <c r="E500" i="16" s="1" a="1"/>
  <c r="E500" i="16" s="1"/>
  <c r="E501" i="16" s="1" a="1"/>
  <c r="E501" i="16" s="1"/>
  <c r="E502" i="16" s="1" a="1"/>
  <c r="E502" i="16" s="1"/>
  <c r="E503" i="16" s="1" a="1"/>
  <c r="E503" i="16" s="1"/>
  <c r="E504" i="16" s="1" a="1"/>
  <c r="E504" i="16" s="1"/>
  <c r="E505" i="16" s="1" a="1"/>
  <c r="E505" i="16" s="1"/>
  <c r="E506" i="16" s="1" a="1"/>
  <c r="E506" i="16" s="1"/>
  <c r="E507" i="16" s="1" a="1"/>
  <c r="E507" i="16" s="1"/>
  <c r="E508" i="16" s="1" a="1"/>
  <c r="E508" i="16" s="1"/>
  <c r="E509" i="16" s="1" a="1"/>
  <c r="E509" i="16" s="1"/>
  <c r="E510" i="16" s="1" a="1"/>
  <c r="E510" i="16" s="1"/>
  <c r="E511" i="16" s="1" a="1"/>
  <c r="E511" i="16" s="1"/>
  <c r="E512" i="16" s="1" a="1"/>
  <c r="E512" i="16" s="1"/>
  <c r="E513" i="16" s="1" a="1"/>
  <c r="E513" i="16" s="1"/>
  <c r="E514" i="16" s="1" a="1"/>
  <c r="E514" i="16" s="1"/>
  <c r="E515" i="16" s="1" a="1"/>
  <c r="E515" i="16" s="1"/>
  <c r="E516" i="16" s="1" a="1"/>
  <c r="E516" i="16" s="1"/>
  <c r="E517" i="16" s="1" a="1"/>
  <c r="E517" i="16" s="1"/>
  <c r="E518" i="16" s="1" a="1"/>
  <c r="E518" i="16" s="1"/>
  <c r="E519" i="16" s="1" a="1"/>
  <c r="E519" i="16" s="1"/>
  <c r="E520" i="16" s="1" a="1"/>
  <c r="E520" i="16" s="1"/>
  <c r="E521" i="16" s="1" a="1"/>
  <c r="E521" i="16" s="1"/>
  <c r="E522" i="16" s="1" a="1"/>
  <c r="E522" i="16" s="1"/>
  <c r="E523" i="16" s="1" a="1"/>
  <c r="E523" i="16" s="1"/>
  <c r="E524" i="16" s="1" a="1"/>
  <c r="E524" i="16" s="1"/>
  <c r="E525" i="16" s="1" a="1"/>
  <c r="E525" i="16" s="1"/>
  <c r="E526" i="16" s="1" a="1"/>
  <c r="E526" i="16" s="1"/>
  <c r="E527" i="16" s="1" a="1"/>
  <c r="E527" i="16" s="1"/>
  <c r="E528" i="16" s="1" a="1"/>
  <c r="E528" i="16" s="1"/>
  <c r="E529" i="16" s="1" a="1"/>
  <c r="E529" i="16" s="1"/>
  <c r="E530" i="16" s="1" a="1"/>
  <c r="E530" i="16" s="1"/>
  <c r="E531" i="16" s="1" a="1"/>
  <c r="E531" i="16" s="1"/>
  <c r="E532" i="16" s="1" a="1"/>
  <c r="E532" i="16" s="1"/>
  <c r="E533" i="16" s="1" a="1"/>
  <c r="E533" i="16" s="1"/>
  <c r="E534" i="16" s="1" a="1"/>
  <c r="E534" i="16" s="1"/>
  <c r="E535" i="16" s="1" a="1"/>
  <c r="E535" i="16" s="1"/>
  <c r="E536" i="16" s="1" a="1"/>
  <c r="E536" i="16" s="1"/>
  <c r="E537" i="16" s="1" a="1"/>
  <c r="E537" i="16" s="1"/>
  <c r="E538" i="16" s="1" a="1"/>
  <c r="E538" i="16" s="1"/>
  <c r="E539" i="16" s="1" a="1"/>
  <c r="E539" i="16" s="1"/>
  <c r="E540" i="16" s="1" a="1"/>
  <c r="E540" i="16" s="1"/>
  <c r="E541" i="16" s="1" a="1"/>
  <c r="E541" i="16" s="1"/>
  <c r="E542" i="16" s="1" a="1"/>
  <c r="E542" i="16" s="1"/>
  <c r="E543" i="16" s="1" a="1"/>
  <c r="E543" i="16" s="1"/>
  <c r="E544" i="16" s="1" a="1"/>
  <c r="E544" i="16" s="1"/>
  <c r="E545" i="16" s="1" a="1"/>
  <c r="E545" i="16" s="1"/>
  <c r="E546" i="16" s="1" a="1"/>
  <c r="E546" i="16" s="1"/>
  <c r="E547" i="16" s="1" a="1"/>
  <c r="E547" i="16" s="1"/>
  <c r="E548" i="16" s="1" a="1"/>
  <c r="E548" i="16" s="1"/>
  <c r="E549" i="16" s="1" a="1"/>
  <c r="E549" i="16" s="1"/>
  <c r="E550" i="16" s="1" a="1"/>
  <c r="E550" i="16" s="1"/>
  <c r="E551" i="16" s="1" a="1"/>
  <c r="E551" i="16" s="1"/>
  <c r="E552" i="16" s="1" a="1"/>
  <c r="E552" i="16" s="1"/>
  <c r="E553" i="16" s="1" a="1"/>
  <c r="E553" i="16" s="1"/>
  <c r="E554" i="16" s="1" a="1"/>
  <c r="E554" i="16" s="1"/>
  <c r="E555" i="16" s="1" a="1"/>
  <c r="E555" i="16" s="1"/>
  <c r="E556" i="16" s="1" a="1"/>
  <c r="E556" i="16" s="1"/>
  <c r="E557" i="16" s="1" a="1"/>
  <c r="E557" i="16" s="1"/>
  <c r="E558" i="16" s="1" a="1"/>
  <c r="E558" i="16" s="1"/>
  <c r="E559" i="16" s="1" a="1"/>
  <c r="E559" i="16" s="1"/>
  <c r="E560" i="16" s="1" a="1"/>
  <c r="E560" i="16" s="1"/>
  <c r="E561" i="16" s="1" a="1"/>
  <c r="E561" i="16" s="1"/>
  <c r="E562" i="16" s="1" a="1"/>
  <c r="E562" i="16" s="1"/>
  <c r="E563" i="16" s="1" a="1"/>
  <c r="E563" i="16" s="1"/>
  <c r="E564" i="16" s="1" a="1"/>
  <c r="E564" i="16" s="1"/>
  <c r="E565" i="16" s="1" a="1"/>
  <c r="E565" i="16" s="1"/>
  <c r="E566" i="16" s="1" a="1"/>
  <c r="E566" i="16" s="1"/>
  <c r="E567" i="16" s="1" a="1"/>
  <c r="E567" i="16" s="1"/>
  <c r="E568" i="16" s="1" a="1"/>
  <c r="E568" i="16" s="1"/>
  <c r="E569" i="16" s="1" a="1"/>
  <c r="E569" i="16" s="1"/>
  <c r="E570" i="16" s="1" a="1"/>
  <c r="E570" i="16" s="1"/>
  <c r="E571" i="16" s="1" a="1"/>
  <c r="E571" i="16" s="1"/>
  <c r="E572" i="16" s="1" a="1"/>
  <c r="E572" i="16" s="1"/>
  <c r="E573" i="16" s="1" a="1"/>
  <c r="E573" i="16" s="1"/>
  <c r="E574" i="16" s="1" a="1"/>
  <c r="E574" i="16" s="1"/>
  <c r="E575" i="16" s="1" a="1"/>
  <c r="E575" i="16" s="1"/>
  <c r="E576" i="16" s="1" a="1"/>
  <c r="E576" i="16" s="1"/>
  <c r="E577" i="16" s="1" a="1"/>
  <c r="E577" i="16" s="1"/>
  <c r="E578" i="16" s="1" a="1"/>
  <c r="E578" i="16" s="1"/>
  <c r="E579" i="16" s="1" a="1"/>
  <c r="E579" i="16" s="1"/>
  <c r="E580" i="16" s="1" a="1"/>
  <c r="E580" i="16" s="1"/>
  <c r="E581" i="16" s="1" a="1"/>
  <c r="E581" i="16" s="1"/>
  <c r="E582" i="16" s="1" a="1"/>
  <c r="E582" i="16" s="1"/>
  <c r="E583" i="16" s="1" a="1"/>
  <c r="E583" i="16" s="1"/>
  <c r="E584" i="16" s="1" a="1"/>
  <c r="E584" i="16" s="1"/>
  <c r="E585" i="16" s="1" a="1"/>
  <c r="E585" i="16" s="1"/>
  <c r="E586" i="16" s="1" a="1"/>
  <c r="E586" i="16" s="1"/>
  <c r="E587" i="16" s="1" a="1"/>
  <c r="E587" i="16" s="1"/>
  <c r="E588" i="16" s="1" a="1"/>
  <c r="E588" i="16" s="1"/>
  <c r="E589" i="16" s="1" a="1"/>
  <c r="E589" i="16" s="1"/>
  <c r="E590" i="16" s="1" a="1"/>
  <c r="E590" i="16" s="1"/>
  <c r="E591" i="16" s="1" a="1"/>
  <c r="E591" i="16" s="1"/>
  <c r="E592" i="16" s="1" a="1"/>
  <c r="E592" i="16" s="1"/>
  <c r="E593" i="16" s="1" a="1"/>
  <c r="E593" i="16" s="1"/>
  <c r="E594" i="16" s="1" a="1"/>
  <c r="E594" i="16" s="1"/>
  <c r="E595" i="16" s="1" a="1"/>
  <c r="E595" i="16" s="1"/>
  <c r="E596" i="16" s="1" a="1"/>
  <c r="E596" i="16" s="1"/>
  <c r="E597" i="16" s="1" a="1"/>
  <c r="E597" i="16" s="1"/>
  <c r="E598" i="16" s="1" a="1"/>
  <c r="E598" i="16" s="1"/>
  <c r="E599" i="16" s="1" a="1"/>
  <c r="E599" i="16" s="1"/>
  <c r="E600" i="16" s="1" a="1"/>
  <c r="E600" i="16" s="1"/>
  <c r="A44" i="16" a="1"/>
  <c r="A44" i="16" s="1"/>
  <c r="I601" i="16" l="1" a="1"/>
  <c r="I601" i="16" s="1"/>
  <c r="E601" i="16" a="1"/>
  <c r="E601" i="16" s="1"/>
  <c r="E602" i="16" s="1" a="1"/>
  <c r="E602" i="16" s="1"/>
  <c r="A45" i="16" a="1"/>
  <c r="A45" i="16" s="1"/>
  <c r="I602" i="16" l="1" a="1"/>
  <c r="I602" i="16" s="1"/>
  <c r="E603" i="16" a="1"/>
  <c r="E603" i="16" s="1"/>
  <c r="A46" i="16" a="1"/>
  <c r="A46" i="16" s="1"/>
  <c r="A47" i="16" s="1" a="1"/>
  <c r="A47" i="16" s="1"/>
  <c r="A48" i="16" s="1" a="1"/>
  <c r="A48" i="16" s="1"/>
  <c r="A49" i="16" s="1" a="1"/>
  <c r="A49" i="16" s="1"/>
  <c r="A50" i="16" s="1" a="1"/>
  <c r="A50" i="16" s="1"/>
  <c r="A51" i="16" s="1" a="1"/>
  <c r="A51" i="16" s="1"/>
  <c r="A52" i="16" s="1" a="1"/>
  <c r="A52" i="16" s="1"/>
  <c r="A53" i="16" s="1" a="1"/>
  <c r="A53" i="16" s="1"/>
  <c r="A54" i="16" s="1" a="1"/>
  <c r="A54" i="16" s="1"/>
  <c r="A55" i="16" s="1" a="1"/>
  <c r="A55" i="16" s="1"/>
  <c r="A56" i="16" s="1" a="1"/>
  <c r="A56" i="16" s="1"/>
  <c r="A57" i="16" s="1" a="1"/>
  <c r="A57" i="16" s="1"/>
  <c r="A58" i="16" s="1" a="1"/>
  <c r="A58" i="16" s="1"/>
  <c r="A59" i="16" s="1" a="1"/>
  <c r="A59" i="16" s="1"/>
  <c r="A60" i="16" s="1" a="1"/>
  <c r="A60" i="16" s="1"/>
  <c r="I603" i="16" l="1" a="1"/>
  <c r="I603" i="16" s="1"/>
  <c r="E604" i="16" a="1"/>
  <c r="E604" i="16" s="1"/>
  <c r="A61" i="16" a="1"/>
  <c r="A61" i="16" s="1"/>
  <c r="A62" i="16" s="1" a="1"/>
  <c r="A62" i="16" s="1"/>
  <c r="I604" i="16" l="1" a="1"/>
  <c r="I604" i="16" s="1"/>
  <c r="E605" i="16" a="1"/>
  <c r="E605" i="16" s="1"/>
  <c r="A63" i="16" a="1"/>
  <c r="A63" i="16" s="1"/>
  <c r="I605" i="16" l="1" a="1"/>
  <c r="I605" i="16" s="1"/>
  <c r="I606" i="16" s="1" a="1"/>
  <c r="I606" i="16" s="1"/>
  <c r="I607" i="16" s="1" a="1"/>
  <c r="I607" i="16" s="1"/>
  <c r="I608" i="16" s="1" a="1"/>
  <c r="I608" i="16" s="1"/>
  <c r="I609" i="16" s="1" a="1"/>
  <c r="I609" i="16" s="1"/>
  <c r="I610" i="16" s="1" a="1"/>
  <c r="I610" i="16" s="1"/>
  <c r="I611" i="16" s="1" a="1"/>
  <c r="I611" i="16" s="1"/>
  <c r="I612" i="16" s="1" a="1"/>
  <c r="I612" i="16" s="1"/>
  <c r="E606" i="16" a="1"/>
  <c r="E606" i="16" s="1"/>
  <c r="E607" i="16" s="1" a="1"/>
  <c r="E607" i="16" s="1"/>
  <c r="E608" i="16" s="1" a="1"/>
  <c r="E608" i="16" s="1"/>
  <c r="E609" i="16" s="1" a="1"/>
  <c r="E609" i="16" s="1"/>
  <c r="E610" i="16" s="1" a="1"/>
  <c r="E610" i="16" s="1"/>
  <c r="E611" i="16" s="1" a="1"/>
  <c r="E611" i="16" s="1"/>
  <c r="A64" i="16" a="1"/>
  <c r="A64" i="16" s="1"/>
  <c r="E612" i="16" l="1" a="1"/>
  <c r="E612" i="16" s="1"/>
  <c r="E613" i="16" s="1" a="1"/>
  <c r="E613" i="16" s="1"/>
  <c r="E614" i="16" s="1" a="1"/>
  <c r="E614" i="16" s="1"/>
  <c r="E615" i="16" s="1" a="1"/>
  <c r="E615" i="16" s="1"/>
  <c r="E616" i="16" s="1" a="1"/>
  <c r="E616" i="16" s="1"/>
  <c r="E617" i="16" s="1" a="1"/>
  <c r="E617" i="16" s="1"/>
  <c r="E618" i="16" s="1" a="1"/>
  <c r="E618" i="16" s="1"/>
  <c r="E619" i="16" s="1" a="1"/>
  <c r="E619" i="16" s="1"/>
  <c r="E620" i="16" s="1" a="1"/>
  <c r="E620" i="16" s="1"/>
  <c r="E621" i="16" s="1" a="1"/>
  <c r="E621" i="16" s="1"/>
  <c r="E622" i="16" s="1" a="1"/>
  <c r="E622" i="16" s="1"/>
  <c r="E623" i="16" s="1" a="1"/>
  <c r="E623" i="16" s="1"/>
  <c r="E624" i="16" s="1" a="1"/>
  <c r="E624" i="16" s="1"/>
  <c r="E625" i="16" s="1" a="1"/>
  <c r="E625" i="16" s="1"/>
  <c r="E626" i="16" s="1" a="1"/>
  <c r="E626" i="16" s="1"/>
  <c r="E627" i="16" s="1" a="1"/>
  <c r="E627" i="16" s="1"/>
  <c r="E628" i="16" s="1" a="1"/>
  <c r="E628" i="16" s="1"/>
  <c r="E629" i="16" s="1" a="1"/>
  <c r="E629" i="16" s="1"/>
  <c r="E630" i="16" s="1" a="1"/>
  <c r="E630" i="16" s="1"/>
  <c r="E631" i="16" s="1" a="1"/>
  <c r="E631" i="16" s="1"/>
  <c r="E632" i="16" s="1" a="1"/>
  <c r="E632" i="16" s="1"/>
  <c r="E633" i="16" s="1" a="1"/>
  <c r="E633" i="16" s="1"/>
  <c r="E634" i="16" s="1" a="1"/>
  <c r="E634" i="16" s="1"/>
  <c r="E635" i="16" s="1" a="1"/>
  <c r="E635" i="16" s="1"/>
  <c r="E636" i="16" s="1" a="1"/>
  <c r="E636" i="16" s="1"/>
  <c r="E637" i="16" s="1" a="1"/>
  <c r="E637" i="16" s="1"/>
  <c r="E638" i="16" s="1" a="1"/>
  <c r="E638" i="16" s="1"/>
  <c r="E639" i="16" s="1" a="1"/>
  <c r="E639" i="16" s="1"/>
  <c r="E640" i="16" s="1" a="1"/>
  <c r="E640" i="16" s="1"/>
  <c r="E641" i="16" s="1" a="1"/>
  <c r="E641" i="16" s="1"/>
  <c r="E642" i="16" s="1" a="1"/>
  <c r="E642" i="16" s="1"/>
  <c r="E643" i="16" s="1" a="1"/>
  <c r="E643" i="16" s="1"/>
  <c r="E644" i="16" s="1" a="1"/>
  <c r="E644" i="16" s="1"/>
  <c r="E645" i="16" s="1" a="1"/>
  <c r="E645" i="16" s="1"/>
  <c r="E646" i="16" s="1" a="1"/>
  <c r="E646" i="16" s="1"/>
  <c r="E647" i="16" s="1" a="1"/>
  <c r="E647" i="16" s="1"/>
  <c r="E648" i="16" s="1" a="1"/>
  <c r="E648" i="16" s="1"/>
  <c r="E649" i="16" s="1" a="1"/>
  <c r="E649" i="16" s="1"/>
  <c r="E650" i="16" s="1" a="1"/>
  <c r="E650" i="16" s="1"/>
  <c r="E651" i="16" s="1" a="1"/>
  <c r="E651" i="16" s="1"/>
  <c r="E652" i="16" s="1" a="1"/>
  <c r="E652" i="16" s="1"/>
  <c r="E653" i="16" s="1" a="1"/>
  <c r="E653" i="16" s="1"/>
  <c r="E654" i="16" s="1" a="1"/>
  <c r="E654" i="16" s="1"/>
  <c r="E655" i="16" s="1" a="1"/>
  <c r="E655" i="16" s="1"/>
  <c r="E656" i="16" s="1" a="1"/>
  <c r="E656" i="16" s="1"/>
  <c r="E657" i="16" s="1" a="1"/>
  <c r="E657" i="16" s="1"/>
  <c r="E658" i="16" s="1" a="1"/>
  <c r="E658" i="16" s="1"/>
  <c r="E659" i="16" s="1" a="1"/>
  <c r="E659" i="16" s="1"/>
  <c r="E660" i="16" s="1" a="1"/>
  <c r="E660" i="16" s="1"/>
  <c r="E661" i="16" s="1" a="1"/>
  <c r="E661" i="16" s="1"/>
  <c r="E662" i="16" s="1" a="1"/>
  <c r="E662" i="16" s="1"/>
  <c r="E663" i="16" s="1" a="1"/>
  <c r="E663" i="16" s="1"/>
  <c r="E664" i="16" s="1" a="1"/>
  <c r="E664" i="16" s="1"/>
  <c r="E665" i="16" s="1" a="1"/>
  <c r="E665" i="16" s="1"/>
  <c r="E666" i="16" s="1" a="1"/>
  <c r="E666" i="16" s="1"/>
  <c r="E667" i="16" s="1" a="1"/>
  <c r="E667" i="16" s="1"/>
  <c r="E668" i="16" s="1" a="1"/>
  <c r="E668" i="16" s="1"/>
  <c r="E669" i="16" s="1" a="1"/>
  <c r="E669" i="16" s="1"/>
  <c r="E670" i="16" s="1" a="1"/>
  <c r="E670" i="16" s="1"/>
  <c r="E671" i="16" s="1" a="1"/>
  <c r="E671" i="16" s="1"/>
  <c r="E672" i="16" s="1" a="1"/>
  <c r="E672" i="16" s="1"/>
  <c r="E673" i="16" s="1" a="1"/>
  <c r="E673" i="16" s="1"/>
  <c r="E674" i="16" s="1" a="1"/>
  <c r="E674" i="16" s="1"/>
  <c r="E675" i="16" s="1" a="1"/>
  <c r="E675" i="16" s="1"/>
  <c r="E676" i="16" s="1" a="1"/>
  <c r="E676" i="16" s="1"/>
  <c r="E677" i="16" s="1" a="1"/>
  <c r="E677" i="16" s="1"/>
  <c r="E678" i="16" s="1" a="1"/>
  <c r="E678" i="16" s="1"/>
  <c r="E679" i="16" s="1" a="1"/>
  <c r="E679" i="16" s="1"/>
  <c r="E680" i="16" s="1" a="1"/>
  <c r="E680" i="16" s="1"/>
  <c r="E681" i="16" s="1" a="1"/>
  <c r="E681" i="16" s="1"/>
  <c r="E682" i="16" s="1" a="1"/>
  <c r="E682" i="16" s="1"/>
  <c r="E683" i="16" s="1" a="1"/>
  <c r="E683" i="16" s="1"/>
  <c r="E684" i="16" s="1" a="1"/>
  <c r="E684" i="16" s="1"/>
  <c r="E685" i="16" s="1" a="1"/>
  <c r="E685" i="16" s="1"/>
  <c r="E686" i="16" s="1" a="1"/>
  <c r="E686" i="16" s="1"/>
  <c r="E687" i="16" s="1" a="1"/>
  <c r="E687" i="16" s="1"/>
  <c r="E688" i="16" s="1" a="1"/>
  <c r="E688" i="16" s="1"/>
  <c r="E689" i="16" s="1" a="1"/>
  <c r="E689" i="16" s="1"/>
  <c r="E690" i="16" s="1" a="1"/>
  <c r="E690" i="16" s="1"/>
  <c r="E691" i="16" s="1" a="1"/>
  <c r="E691" i="16" s="1"/>
  <c r="E692" i="16" s="1" a="1"/>
  <c r="E692" i="16" s="1"/>
  <c r="E693" i="16" s="1" a="1"/>
  <c r="E693" i="16" s="1"/>
  <c r="E694" i="16" s="1" a="1"/>
  <c r="E694" i="16" s="1"/>
  <c r="E695" i="16" s="1" a="1"/>
  <c r="E695" i="16" s="1"/>
  <c r="E696" i="16" s="1" a="1"/>
  <c r="E696" i="16" s="1"/>
  <c r="E697" i="16" s="1" a="1"/>
  <c r="E697" i="16" s="1"/>
  <c r="E698" i="16" s="1" a="1"/>
  <c r="E698" i="16" s="1"/>
  <c r="E699" i="16" s="1" a="1"/>
  <c r="E699" i="16" s="1"/>
  <c r="E700" i="16" s="1" a="1"/>
  <c r="E700" i="16" s="1"/>
  <c r="E701" i="16" s="1" a="1"/>
  <c r="E701" i="16" s="1"/>
  <c r="E702" i="16" s="1" a="1"/>
  <c r="E702" i="16" s="1"/>
  <c r="E703" i="16" s="1" a="1"/>
  <c r="E703" i="16" s="1"/>
  <c r="E704" i="16" s="1" a="1"/>
  <c r="E704" i="16" s="1"/>
  <c r="E705" i="16" s="1" a="1"/>
  <c r="E705" i="16" s="1"/>
  <c r="E706" i="16" s="1" a="1"/>
  <c r="E706" i="16" s="1"/>
  <c r="E707" i="16" s="1" a="1"/>
  <c r="E707" i="16" s="1"/>
  <c r="E708" i="16" s="1" a="1"/>
  <c r="E708" i="16" s="1"/>
  <c r="E709" i="16" s="1" a="1"/>
  <c r="E709" i="16" s="1"/>
  <c r="E710" i="16" s="1" a="1"/>
  <c r="E710" i="16" s="1"/>
  <c r="E711" i="16" s="1" a="1"/>
  <c r="E711" i="16" s="1"/>
  <c r="E712" i="16" s="1" a="1"/>
  <c r="E712" i="16" s="1"/>
  <c r="E713" i="16" s="1" a="1"/>
  <c r="E713" i="16" s="1"/>
  <c r="E714" i="16" s="1" a="1"/>
  <c r="E714" i="16" s="1"/>
  <c r="E715" i="16" s="1" a="1"/>
  <c r="E715" i="16" s="1"/>
  <c r="E716" i="16" s="1" a="1"/>
  <c r="E716" i="16" s="1"/>
  <c r="E717" i="16" s="1" a="1"/>
  <c r="E717" i="16" s="1"/>
  <c r="E718" i="16" s="1" a="1"/>
  <c r="E718" i="16" s="1"/>
  <c r="E719" i="16" s="1" a="1"/>
  <c r="E719" i="16" s="1"/>
  <c r="E720" i="16" s="1" a="1"/>
  <c r="E720" i="16" s="1"/>
  <c r="E721" i="16" s="1" a="1"/>
  <c r="E721" i="16" s="1"/>
  <c r="E722" i="16" s="1" a="1"/>
  <c r="E722" i="16" s="1"/>
  <c r="E723" i="16" s="1" a="1"/>
  <c r="E723" i="16" s="1"/>
  <c r="E724" i="16" s="1" a="1"/>
  <c r="E724" i="16" s="1"/>
  <c r="E725" i="16" s="1" a="1"/>
  <c r="E725" i="16" s="1"/>
  <c r="E726" i="16" s="1" a="1"/>
  <c r="E726" i="16" s="1"/>
  <c r="E727" i="16" s="1" a="1"/>
  <c r="E727" i="16" s="1"/>
  <c r="E728" i="16" s="1" a="1"/>
  <c r="E728" i="16" s="1"/>
  <c r="E729" i="16" s="1" a="1"/>
  <c r="E729" i="16" s="1"/>
  <c r="E730" i="16" s="1" a="1"/>
  <c r="E730" i="16" s="1"/>
  <c r="E731" i="16" s="1" a="1"/>
  <c r="E731" i="16" s="1"/>
  <c r="E732" i="16" s="1" a="1"/>
  <c r="E732" i="16" s="1"/>
  <c r="E733" i="16" s="1" a="1"/>
  <c r="E733" i="16" s="1"/>
  <c r="E734" i="16" s="1" a="1"/>
  <c r="E734" i="16" s="1"/>
  <c r="E735" i="16" s="1" a="1"/>
  <c r="E735" i="16" s="1"/>
  <c r="E736" i="16" s="1" a="1"/>
  <c r="E736" i="16" s="1"/>
  <c r="E737" i="16" s="1" a="1"/>
  <c r="E737" i="16" s="1"/>
  <c r="E738" i="16" s="1" a="1"/>
  <c r="E738" i="16" s="1"/>
  <c r="E739" i="16" s="1" a="1"/>
  <c r="E739" i="16" s="1"/>
  <c r="E740" i="16" s="1" a="1"/>
  <c r="E740" i="16" s="1"/>
  <c r="E741" i="16" s="1" a="1"/>
  <c r="E741" i="16" s="1"/>
  <c r="E742" i="16" s="1" a="1"/>
  <c r="E742" i="16" s="1"/>
  <c r="E743" i="16" s="1" a="1"/>
  <c r="E743" i="16" s="1"/>
  <c r="E744" i="16" s="1" a="1"/>
  <c r="E744" i="16" s="1"/>
  <c r="E745" i="16" s="1" a="1"/>
  <c r="E745" i="16" s="1"/>
  <c r="E746" i="16" s="1" a="1"/>
  <c r="E746" i="16" s="1"/>
  <c r="E747" i="16" s="1" a="1"/>
  <c r="E747" i="16" s="1"/>
  <c r="E748" i="16" s="1" a="1"/>
  <c r="E748" i="16" s="1"/>
  <c r="E749" i="16" s="1" a="1"/>
  <c r="E749" i="16" s="1"/>
  <c r="E750" i="16" s="1" a="1"/>
  <c r="E750" i="16" s="1"/>
  <c r="A65" i="16" a="1"/>
  <c r="A65" i="16" s="1"/>
  <c r="I613" i="16" l="1" a="1"/>
  <c r="I613" i="16" s="1"/>
  <c r="I614" i="16" s="1" a="1"/>
  <c r="I614" i="16" s="1"/>
  <c r="I615" i="16" s="1" a="1"/>
  <c r="I615" i="16" s="1"/>
  <c r="I616" i="16" s="1" a="1"/>
  <c r="I616" i="16" s="1"/>
  <c r="I617" i="16" s="1" a="1"/>
  <c r="I617" i="16" s="1"/>
  <c r="I618" i="16" s="1" a="1"/>
  <c r="I618" i="16" s="1"/>
  <c r="I619" i="16" s="1" a="1"/>
  <c r="I619" i="16" s="1"/>
  <c r="I620" i="16" s="1" a="1"/>
  <c r="I620" i="16" s="1"/>
  <c r="I621" i="16" s="1" a="1"/>
  <c r="I621" i="16" s="1"/>
  <c r="I622" i="16" s="1" a="1"/>
  <c r="I622" i="16" s="1"/>
  <c r="I623" i="16" s="1" a="1"/>
  <c r="I623" i="16" s="1"/>
  <c r="I624" i="16" s="1" a="1"/>
  <c r="I624" i="16" s="1"/>
  <c r="I625" i="16" s="1" a="1"/>
  <c r="I625" i="16" s="1"/>
  <c r="I626" i="16" s="1" a="1"/>
  <c r="I626" i="16" s="1"/>
  <c r="I627" i="16" s="1" a="1"/>
  <c r="I627" i="16" s="1"/>
  <c r="I628" i="16" s="1" a="1"/>
  <c r="I628" i="16" s="1"/>
  <c r="I629" i="16" s="1" a="1"/>
  <c r="I629" i="16" s="1"/>
  <c r="I630" i="16" s="1" a="1"/>
  <c r="I630" i="16" s="1"/>
  <c r="I631" i="16" s="1" a="1"/>
  <c r="I631" i="16" s="1"/>
  <c r="I632" i="16" s="1" a="1"/>
  <c r="I632" i="16" s="1"/>
  <c r="I633" i="16" s="1" a="1"/>
  <c r="I633" i="16" s="1"/>
  <c r="I634" i="16" s="1" a="1"/>
  <c r="I634" i="16" s="1"/>
  <c r="I635" i="16" s="1" a="1"/>
  <c r="I635" i="16" s="1"/>
  <c r="I636" i="16" s="1" a="1"/>
  <c r="I636" i="16" s="1"/>
  <c r="I637" i="16" s="1" a="1"/>
  <c r="I637" i="16" s="1"/>
  <c r="I638" i="16" s="1" a="1"/>
  <c r="I638" i="16" s="1"/>
  <c r="I639" i="16" s="1" a="1"/>
  <c r="I639" i="16" s="1"/>
  <c r="I640" i="16" s="1" a="1"/>
  <c r="I640" i="16" s="1"/>
  <c r="I641" i="16" s="1" a="1"/>
  <c r="I641" i="16" s="1"/>
  <c r="I642" i="16" s="1" a="1"/>
  <c r="I642" i="16" s="1"/>
  <c r="I643" i="16" s="1" a="1"/>
  <c r="I643" i="16" s="1"/>
  <c r="I644" i="16" s="1" a="1"/>
  <c r="I644" i="16" s="1"/>
  <c r="I645" i="16" s="1" a="1"/>
  <c r="I645" i="16" s="1"/>
  <c r="I646" i="16" s="1" a="1"/>
  <c r="I646" i="16" s="1"/>
  <c r="I647" i="16" s="1" a="1"/>
  <c r="I647" i="16" s="1"/>
  <c r="I648" i="16" s="1" a="1"/>
  <c r="I648" i="16" s="1"/>
  <c r="I649" i="16" s="1" a="1"/>
  <c r="I649" i="16" s="1"/>
  <c r="I650" i="16" s="1" a="1"/>
  <c r="I650" i="16" s="1"/>
  <c r="I651" i="16" s="1" a="1"/>
  <c r="I651" i="16" s="1"/>
  <c r="I652" i="16" s="1" a="1"/>
  <c r="I652" i="16" s="1"/>
  <c r="I653" i="16" s="1" a="1"/>
  <c r="I653" i="16" s="1"/>
  <c r="I654" i="16" s="1" a="1"/>
  <c r="I654" i="16" s="1"/>
  <c r="I655" i="16" s="1" a="1"/>
  <c r="I655" i="16" s="1"/>
  <c r="I656" i="16" s="1" a="1"/>
  <c r="I656" i="16" s="1"/>
  <c r="I657" i="16" s="1" a="1"/>
  <c r="I657" i="16" s="1"/>
  <c r="I658" i="16" s="1" a="1"/>
  <c r="I658" i="16" s="1"/>
  <c r="I659" i="16" s="1" a="1"/>
  <c r="I659" i="16" s="1"/>
  <c r="I660" i="16" s="1" a="1"/>
  <c r="I660" i="16" s="1"/>
  <c r="I661" i="16" s="1" a="1"/>
  <c r="I661" i="16" s="1"/>
  <c r="I662" i="16" s="1" a="1"/>
  <c r="I662" i="16" s="1"/>
  <c r="I663" i="16" s="1" a="1"/>
  <c r="I663" i="16" s="1"/>
  <c r="I664" i="16" s="1" a="1"/>
  <c r="I664" i="16" s="1"/>
  <c r="I665" i="16" s="1" a="1"/>
  <c r="I665" i="16" s="1"/>
  <c r="I666" i="16" s="1" a="1"/>
  <c r="I666" i="16" s="1"/>
  <c r="I667" i="16" s="1" a="1"/>
  <c r="I667" i="16" s="1"/>
  <c r="I668" i="16" s="1" a="1"/>
  <c r="I668" i="16" s="1"/>
  <c r="I669" i="16" s="1" a="1"/>
  <c r="I669" i="16" s="1"/>
  <c r="I670" i="16" s="1" a="1"/>
  <c r="I670" i="16" s="1"/>
  <c r="I671" i="16" s="1" a="1"/>
  <c r="I671" i="16" s="1"/>
  <c r="I672" i="16" s="1" a="1"/>
  <c r="I672" i="16" s="1"/>
  <c r="I673" i="16" s="1" a="1"/>
  <c r="I673" i="16" s="1"/>
  <c r="I674" i="16" s="1" a="1"/>
  <c r="I674" i="16" s="1"/>
  <c r="I675" i="16" s="1" a="1"/>
  <c r="I675" i="16" s="1"/>
  <c r="I676" i="16" s="1" a="1"/>
  <c r="I676" i="16" s="1"/>
  <c r="I677" i="16" s="1" a="1"/>
  <c r="I677" i="16" s="1"/>
  <c r="I678" i="16" s="1" a="1"/>
  <c r="I678" i="16" s="1"/>
  <c r="I679" i="16" s="1" a="1"/>
  <c r="I679" i="16" s="1"/>
  <c r="I680" i="16" s="1" a="1"/>
  <c r="I680" i="16" s="1"/>
  <c r="I681" i="16" s="1" a="1"/>
  <c r="I681" i="16" s="1"/>
  <c r="I682" i="16" s="1" a="1"/>
  <c r="I682" i="16" s="1"/>
  <c r="I683" i="16" s="1" a="1"/>
  <c r="I683" i="16" s="1"/>
  <c r="I684" i="16" s="1" a="1"/>
  <c r="I684" i="16" s="1"/>
  <c r="I685" i="16" s="1" a="1"/>
  <c r="I685" i="16" s="1"/>
  <c r="I686" i="16" s="1" a="1"/>
  <c r="I686" i="16" s="1"/>
  <c r="I687" i="16" s="1" a="1"/>
  <c r="I687" i="16" s="1"/>
  <c r="I688" i="16" s="1" a="1"/>
  <c r="I688" i="16" s="1"/>
  <c r="I689" i="16" s="1" a="1"/>
  <c r="I689" i="16" s="1"/>
  <c r="I690" i="16" s="1" a="1"/>
  <c r="I690" i="16" s="1"/>
  <c r="I691" i="16" s="1" a="1"/>
  <c r="I691" i="16" s="1"/>
  <c r="I692" i="16" s="1" a="1"/>
  <c r="I692" i="16" s="1"/>
  <c r="I693" i="16" s="1" a="1"/>
  <c r="I693" i="16" s="1"/>
  <c r="I694" i="16" s="1" a="1"/>
  <c r="I694" i="16" s="1"/>
  <c r="I695" i="16" s="1" a="1"/>
  <c r="I695" i="16" s="1"/>
  <c r="I696" i="16" s="1" a="1"/>
  <c r="I696" i="16" s="1"/>
  <c r="I697" i="16" s="1" a="1"/>
  <c r="I697" i="16" s="1"/>
  <c r="I698" i="16" s="1" a="1"/>
  <c r="I698" i="16" s="1"/>
  <c r="I699" i="16" s="1" a="1"/>
  <c r="I699" i="16" s="1"/>
  <c r="I700" i="16" s="1" a="1"/>
  <c r="I700" i="16" s="1"/>
  <c r="I701" i="16" s="1" a="1"/>
  <c r="I701" i="16" s="1"/>
  <c r="I702" i="16" s="1" a="1"/>
  <c r="I702" i="16" s="1"/>
  <c r="I703" i="16" s="1" a="1"/>
  <c r="I703" i="16" s="1"/>
  <c r="I704" i="16" s="1" a="1"/>
  <c r="I704" i="16" s="1"/>
  <c r="I705" i="16" s="1" a="1"/>
  <c r="I705" i="16" s="1"/>
  <c r="I706" i="16" s="1" a="1"/>
  <c r="I706" i="16" s="1"/>
  <c r="I707" i="16" s="1" a="1"/>
  <c r="I707" i="16" s="1"/>
  <c r="I708" i="16" s="1" a="1"/>
  <c r="I708" i="16" s="1"/>
  <c r="I709" i="16" s="1" a="1"/>
  <c r="I709" i="16" s="1"/>
  <c r="I710" i="16" s="1" a="1"/>
  <c r="I710" i="16" s="1"/>
  <c r="I711" i="16" s="1" a="1"/>
  <c r="I711" i="16" s="1"/>
  <c r="I712" i="16" s="1" a="1"/>
  <c r="I712" i="16" s="1"/>
  <c r="I713" i="16" s="1" a="1"/>
  <c r="I713" i="16" s="1"/>
  <c r="I714" i="16" s="1" a="1"/>
  <c r="I714" i="16" s="1"/>
  <c r="I715" i="16" s="1" a="1"/>
  <c r="I715" i="16" s="1"/>
  <c r="I716" i="16" s="1" a="1"/>
  <c r="I716" i="16" s="1"/>
  <c r="I717" i="16" s="1" a="1"/>
  <c r="I717" i="16" s="1"/>
  <c r="I718" i="16" s="1" a="1"/>
  <c r="I718" i="16" s="1"/>
  <c r="I719" i="16" s="1" a="1"/>
  <c r="I719" i="16" s="1"/>
  <c r="I720" i="16" s="1" a="1"/>
  <c r="I720" i="16" s="1"/>
  <c r="I721" i="16" s="1" a="1"/>
  <c r="I721" i="16" s="1"/>
  <c r="I722" i="16" s="1" a="1"/>
  <c r="I722" i="16" s="1"/>
  <c r="I723" i="16" s="1" a="1"/>
  <c r="I723" i="16" s="1"/>
  <c r="I724" i="16" s="1" a="1"/>
  <c r="I724" i="16" s="1"/>
  <c r="I725" i="16" s="1" a="1"/>
  <c r="I725" i="16" s="1"/>
  <c r="I726" i="16" s="1" a="1"/>
  <c r="I726" i="16" s="1"/>
  <c r="I727" i="16" s="1" a="1"/>
  <c r="I727" i="16" s="1"/>
  <c r="I728" i="16" s="1" a="1"/>
  <c r="I728" i="16" s="1"/>
  <c r="I729" i="16" s="1" a="1"/>
  <c r="I729" i="16" s="1"/>
  <c r="I730" i="16" s="1" a="1"/>
  <c r="I730" i="16" s="1"/>
  <c r="I731" i="16" s="1" a="1"/>
  <c r="I731" i="16" s="1"/>
  <c r="I732" i="16" s="1" a="1"/>
  <c r="I732" i="16" s="1"/>
  <c r="I733" i="16" s="1" a="1"/>
  <c r="I733" i="16" s="1"/>
  <c r="I734" i="16" s="1" a="1"/>
  <c r="I734" i="16" s="1"/>
  <c r="I735" i="16" s="1" a="1"/>
  <c r="I735" i="16" s="1"/>
  <c r="I736" i="16" s="1" a="1"/>
  <c r="I736" i="16" s="1"/>
  <c r="I737" i="16" s="1" a="1"/>
  <c r="I737" i="16" s="1"/>
  <c r="I738" i="16" s="1" a="1"/>
  <c r="I738" i="16" s="1"/>
  <c r="I739" i="16" s="1" a="1"/>
  <c r="I739" i="16" s="1"/>
  <c r="I740" i="16" s="1" a="1"/>
  <c r="I740" i="16" s="1"/>
  <c r="I741" i="16" s="1" a="1"/>
  <c r="I741" i="16" s="1"/>
  <c r="I742" i="16" s="1" a="1"/>
  <c r="I742" i="16" s="1"/>
  <c r="I743" i="16" s="1" a="1"/>
  <c r="I743" i="16" s="1"/>
  <c r="I744" i="16" s="1" a="1"/>
  <c r="I744" i="16" s="1"/>
  <c r="I745" i="16" s="1" a="1"/>
  <c r="I745" i="16" s="1"/>
  <c r="I746" i="16" s="1" a="1"/>
  <c r="I746" i="16" s="1"/>
  <c r="I747" i="16" s="1" a="1"/>
  <c r="I747" i="16" s="1"/>
  <c r="I748" i="16" s="1" a="1"/>
  <c r="I748" i="16" s="1"/>
  <c r="I749" i="16" s="1" a="1"/>
  <c r="I749" i="16" s="1"/>
  <c r="I750" i="16" s="1" a="1"/>
  <c r="I750" i="16" s="1"/>
  <c r="I751" i="16" s="1" a="1"/>
  <c r="I751" i="16" s="1"/>
  <c r="E751" i="16" a="1"/>
  <c r="E751" i="16" s="1"/>
  <c r="E752" i="16" s="1" a="1"/>
  <c r="E752" i="16" s="1"/>
  <c r="A66" i="16" a="1"/>
  <c r="A66" i="16" s="1"/>
  <c r="I752" i="16" l="1" a="1"/>
  <c r="I752" i="16" s="1"/>
  <c r="E753" i="16" a="1"/>
  <c r="E753" i="16" s="1"/>
  <c r="A67" i="16" a="1"/>
  <c r="A67" i="16" s="1"/>
  <c r="A68" i="16" s="1" a="1"/>
  <c r="A68" i="16" s="1"/>
  <c r="A69" i="16" s="1" a="1"/>
  <c r="A69" i="16" s="1"/>
  <c r="A70" i="16" s="1" a="1"/>
  <c r="A70" i="16" s="1"/>
  <c r="A71" i="16" s="1" a="1"/>
  <c r="A71" i="16" s="1"/>
  <c r="A72" i="16" s="1" a="1"/>
  <c r="A72" i="16" s="1"/>
  <c r="A73" i="16" s="1" a="1"/>
  <c r="A73" i="16" s="1"/>
  <c r="A74" i="16" s="1" a="1"/>
  <c r="A74" i="16" s="1"/>
  <c r="A75" i="16" s="1" a="1"/>
  <c r="A75" i="16" s="1"/>
  <c r="A76" i="16" s="1" a="1"/>
  <c r="A76" i="16" s="1"/>
  <c r="A77" i="16" s="1" a="1"/>
  <c r="A77" i="16" s="1"/>
  <c r="A78" i="16" s="1" a="1"/>
  <c r="A78" i="16" s="1"/>
  <c r="A79" i="16" s="1" a="1"/>
  <c r="A79" i="16" s="1"/>
  <c r="A80" i="16" s="1" a="1"/>
  <c r="A80" i="16" s="1"/>
  <c r="I753" i="16" l="1" a="1"/>
  <c r="I753" i="16" s="1"/>
  <c r="E754" i="16" a="1"/>
  <c r="E754" i="16" s="1"/>
  <c r="A81" i="16" a="1"/>
  <c r="A81" i="16" s="1"/>
  <c r="I754" i="16" l="1" a="1"/>
  <c r="I754" i="16" s="1"/>
  <c r="E755" i="16" a="1"/>
  <c r="E755" i="16" s="1"/>
  <c r="A82" i="16" a="1"/>
  <c r="A82" i="16" s="1"/>
  <c r="I755" i="16" l="1" a="1"/>
  <c r="I755" i="16" s="1"/>
  <c r="E756" i="16" a="1"/>
  <c r="E756" i="16" s="1"/>
  <c r="A83" i="16" a="1"/>
  <c r="A83" i="16" s="1"/>
  <c r="A84" i="16" s="1" a="1"/>
  <c r="A84" i="16" s="1"/>
  <c r="I756" i="16" l="1" a="1"/>
  <c r="I756" i="16" s="1"/>
  <c r="I757" i="16" s="1" a="1"/>
  <c r="I757" i="16" s="1"/>
  <c r="I758" i="16" s="1" a="1"/>
  <c r="I758" i="16" s="1"/>
  <c r="I759" i="16" s="1" a="1"/>
  <c r="I759" i="16" s="1"/>
  <c r="I760" i="16" s="1" a="1"/>
  <c r="I760" i="16" s="1"/>
  <c r="I761" i="16" s="1" a="1"/>
  <c r="I761" i="16" s="1"/>
  <c r="I762" i="16" s="1" a="1"/>
  <c r="I762" i="16" s="1"/>
  <c r="I763" i="16" s="1" a="1"/>
  <c r="I763" i="16" s="1"/>
  <c r="I764" i="16" s="1" a="1"/>
  <c r="I764" i="16" s="1"/>
  <c r="I765" i="16" s="1" a="1"/>
  <c r="I765" i="16" s="1"/>
  <c r="I766" i="16" s="1" a="1"/>
  <c r="I766" i="16" s="1"/>
  <c r="I767" i="16" s="1" a="1"/>
  <c r="I767" i="16" s="1"/>
  <c r="I768" i="16" s="1" a="1"/>
  <c r="I768" i="16" s="1"/>
  <c r="I769" i="16" s="1" a="1"/>
  <c r="I769" i="16" s="1"/>
  <c r="I770" i="16" s="1" a="1"/>
  <c r="I770" i="16" s="1"/>
  <c r="I771" i="16" s="1" a="1"/>
  <c r="I771" i="16" s="1"/>
  <c r="I772" i="16" s="1" a="1"/>
  <c r="I772" i="16" s="1"/>
  <c r="I773" i="16" s="1" a="1"/>
  <c r="I773" i="16" s="1"/>
  <c r="I774" i="16" s="1" a="1"/>
  <c r="I774" i="16" s="1"/>
  <c r="I775" i="16" s="1" a="1"/>
  <c r="I775" i="16" s="1"/>
  <c r="I776" i="16" s="1" a="1"/>
  <c r="I776" i="16" s="1"/>
  <c r="I777" i="16" s="1" a="1"/>
  <c r="I777" i="16" s="1"/>
  <c r="I778" i="16" s="1" a="1"/>
  <c r="I778" i="16" s="1"/>
  <c r="I779" i="16" s="1" a="1"/>
  <c r="I779" i="16" s="1"/>
  <c r="I780" i="16" s="1" a="1"/>
  <c r="I780" i="16" s="1"/>
  <c r="I781" i="16" s="1" a="1"/>
  <c r="I781" i="16" s="1"/>
  <c r="I782" i="16" s="1" a="1"/>
  <c r="I782" i="16" s="1"/>
  <c r="I783" i="16" s="1" a="1"/>
  <c r="I783" i="16" s="1"/>
  <c r="I784" i="16" s="1" a="1"/>
  <c r="I784" i="16" s="1"/>
  <c r="I785" i="16" s="1" a="1"/>
  <c r="I785" i="16" s="1"/>
  <c r="I786" i="16" s="1" a="1"/>
  <c r="I786" i="16" s="1"/>
  <c r="I787" i="16" s="1" a="1"/>
  <c r="I787" i="16" s="1"/>
  <c r="I788" i="16" s="1" a="1"/>
  <c r="I788" i="16" s="1"/>
  <c r="I789" i="16" s="1" a="1"/>
  <c r="I789" i="16" s="1"/>
  <c r="I790" i="16" s="1" a="1"/>
  <c r="I790" i="16" s="1"/>
  <c r="I791" i="16" s="1" a="1"/>
  <c r="I791" i="16" s="1"/>
  <c r="I792" i="16" s="1" a="1"/>
  <c r="I792" i="16" s="1"/>
  <c r="I793" i="16" s="1" a="1"/>
  <c r="I793" i="16" s="1"/>
  <c r="I794" i="16" s="1" a="1"/>
  <c r="I794" i="16" s="1"/>
  <c r="I795" i="16" s="1" a="1"/>
  <c r="I795" i="16" s="1"/>
  <c r="I796" i="16" s="1" a="1"/>
  <c r="I796" i="16" s="1"/>
  <c r="I797" i="16" s="1" a="1"/>
  <c r="I797" i="16" s="1"/>
  <c r="I798" i="16" s="1" a="1"/>
  <c r="I798" i="16" s="1"/>
  <c r="I799" i="16" s="1" a="1"/>
  <c r="I799" i="16" s="1"/>
  <c r="I800" i="16" s="1" a="1"/>
  <c r="I800" i="16" s="1"/>
  <c r="I801" i="16" s="1" a="1"/>
  <c r="I801" i="16" s="1"/>
  <c r="I802" i="16" s="1" a="1"/>
  <c r="I802" i="16" s="1"/>
  <c r="I803" i="16" s="1" a="1"/>
  <c r="I803" i="16" s="1"/>
  <c r="I804" i="16" s="1" a="1"/>
  <c r="I804" i="16" s="1"/>
  <c r="I805" i="16" s="1" a="1"/>
  <c r="I805" i="16" s="1"/>
  <c r="I806" i="16" s="1" a="1"/>
  <c r="I806" i="16" s="1"/>
  <c r="I807" i="16" s="1" a="1"/>
  <c r="I807" i="16" s="1"/>
  <c r="I808" i="16" s="1" a="1"/>
  <c r="I808" i="16" s="1"/>
  <c r="I809" i="16" s="1" a="1"/>
  <c r="I809" i="16" s="1"/>
  <c r="I810" i="16" s="1" a="1"/>
  <c r="I810" i="16" s="1"/>
  <c r="I811" i="16" s="1" a="1"/>
  <c r="I811" i="16" s="1"/>
  <c r="I812" i="16" s="1" a="1"/>
  <c r="I812" i="16" s="1"/>
  <c r="I813" i="16" s="1" a="1"/>
  <c r="I813" i="16" s="1"/>
  <c r="I814" i="16" s="1" a="1"/>
  <c r="I814" i="16" s="1"/>
  <c r="I815" i="16" s="1" a="1"/>
  <c r="I815" i="16" s="1"/>
  <c r="I816" i="16" s="1" a="1"/>
  <c r="I816" i="16" s="1"/>
  <c r="I817" i="16" s="1" a="1"/>
  <c r="I817" i="16" s="1"/>
  <c r="I818" i="16" s="1" a="1"/>
  <c r="I818" i="16" s="1"/>
  <c r="I819" i="16" s="1" a="1"/>
  <c r="I819" i="16" s="1"/>
  <c r="I820" i="16" s="1" a="1"/>
  <c r="I820" i="16" s="1"/>
  <c r="I821" i="16" s="1" a="1"/>
  <c r="I821" i="16" s="1"/>
  <c r="I822" i="16" s="1" a="1"/>
  <c r="I822" i="16" s="1"/>
  <c r="I823" i="16" s="1" a="1"/>
  <c r="I823" i="16" s="1"/>
  <c r="I824" i="16" s="1" a="1"/>
  <c r="I824" i="16" s="1"/>
  <c r="I825" i="16" s="1" a="1"/>
  <c r="I825" i="16" s="1"/>
  <c r="I826" i="16" s="1" a="1"/>
  <c r="I826" i="16" s="1"/>
  <c r="I827" i="16" s="1" a="1"/>
  <c r="I827" i="16" s="1"/>
  <c r="I828" i="16" s="1" a="1"/>
  <c r="I828" i="16" s="1"/>
  <c r="I829" i="16" s="1" a="1"/>
  <c r="I829" i="16" s="1"/>
  <c r="I830" i="16" s="1" a="1"/>
  <c r="I830" i="16" s="1"/>
  <c r="I831" i="16" s="1" a="1"/>
  <c r="I831" i="16" s="1"/>
  <c r="I832" i="16" s="1" a="1"/>
  <c r="I832" i="16" s="1"/>
  <c r="I833" i="16" s="1" a="1"/>
  <c r="I833" i="16" s="1"/>
  <c r="I834" i="16" s="1" a="1"/>
  <c r="I834" i="16" s="1"/>
  <c r="I835" i="16" s="1" a="1"/>
  <c r="I835" i="16" s="1"/>
  <c r="I836" i="16" s="1" a="1"/>
  <c r="I836" i="16" s="1"/>
  <c r="I837" i="16" s="1" a="1"/>
  <c r="I837" i="16" s="1"/>
  <c r="I838" i="16" s="1" a="1"/>
  <c r="I838" i="16" s="1"/>
  <c r="I839" i="16" s="1" a="1"/>
  <c r="I839" i="16" s="1"/>
  <c r="I840" i="16" s="1" a="1"/>
  <c r="I840" i="16" s="1"/>
  <c r="I841" i="16" s="1" a="1"/>
  <c r="I841" i="16" s="1"/>
  <c r="I842" i="16" s="1" a="1"/>
  <c r="I842" i="16" s="1"/>
  <c r="I843" i="16" s="1" a="1"/>
  <c r="I843" i="16" s="1"/>
  <c r="I844" i="16" s="1" a="1"/>
  <c r="I844" i="16" s="1"/>
  <c r="I845" i="16" s="1" a="1"/>
  <c r="I845" i="16" s="1"/>
  <c r="I846" i="16" s="1" a="1"/>
  <c r="I846" i="16" s="1"/>
  <c r="I847" i="16" s="1" a="1"/>
  <c r="I847" i="16" s="1"/>
  <c r="I848" i="16" s="1" a="1"/>
  <c r="I848" i="16" s="1"/>
  <c r="I849" i="16" s="1" a="1"/>
  <c r="I849" i="16" s="1"/>
  <c r="I850" i="16" s="1" a="1"/>
  <c r="I850" i="16" s="1"/>
  <c r="I851" i="16" s="1" a="1"/>
  <c r="I851" i="16" s="1"/>
  <c r="I852" i="16" s="1" a="1"/>
  <c r="I852" i="16" s="1"/>
  <c r="I853" i="16" s="1" a="1"/>
  <c r="I853" i="16" s="1"/>
  <c r="I854" i="16" s="1" a="1"/>
  <c r="I854" i="16" s="1"/>
  <c r="I855" i="16" s="1" a="1"/>
  <c r="I855" i="16" s="1"/>
  <c r="I856" i="16" s="1" a="1"/>
  <c r="I856" i="16" s="1"/>
  <c r="I857" i="16" s="1" a="1"/>
  <c r="I857" i="16" s="1"/>
  <c r="I858" i="16" s="1" a="1"/>
  <c r="I858" i="16" s="1"/>
  <c r="I859" i="16" s="1" a="1"/>
  <c r="I859" i="16" s="1"/>
  <c r="I860" i="16" s="1" a="1"/>
  <c r="I860" i="16" s="1"/>
  <c r="I861" i="16" s="1" a="1"/>
  <c r="I861" i="16" s="1"/>
  <c r="I862" i="16" s="1" a="1"/>
  <c r="I862" i="16" s="1"/>
  <c r="I863" i="16" s="1" a="1"/>
  <c r="I863" i="16" s="1"/>
  <c r="I864" i="16" s="1" a="1"/>
  <c r="I864" i="16" s="1"/>
  <c r="I865" i="16" s="1" a="1"/>
  <c r="I865" i="16" s="1"/>
  <c r="I866" i="16" s="1" a="1"/>
  <c r="I866" i="16" s="1"/>
  <c r="I867" i="16" s="1" a="1"/>
  <c r="I867" i="16" s="1"/>
  <c r="I868" i="16" s="1" a="1"/>
  <c r="I868" i="16" s="1"/>
  <c r="I869" i="16" s="1" a="1"/>
  <c r="I869" i="16" s="1"/>
  <c r="I870" i="16" s="1" a="1"/>
  <c r="I870" i="16" s="1"/>
  <c r="I871" i="16" s="1" a="1"/>
  <c r="I871" i="16" s="1"/>
  <c r="I872" i="16" s="1" a="1"/>
  <c r="I872" i="16" s="1"/>
  <c r="I873" i="16" s="1" a="1"/>
  <c r="I873" i="16" s="1"/>
  <c r="I874" i="16" s="1" a="1"/>
  <c r="I874" i="16" s="1"/>
  <c r="I875" i="16" s="1" a="1"/>
  <c r="I875" i="16" s="1"/>
  <c r="I876" i="16" s="1" a="1"/>
  <c r="I876" i="16" s="1"/>
  <c r="I877" i="16" s="1" a="1"/>
  <c r="I877" i="16" s="1"/>
  <c r="I878" i="16" s="1" a="1"/>
  <c r="I878" i="16" s="1"/>
  <c r="I879" i="16" s="1" a="1"/>
  <c r="I879" i="16" s="1"/>
  <c r="I880" i="16" s="1" a="1"/>
  <c r="I880" i="16" s="1"/>
  <c r="I881" i="16" s="1" a="1"/>
  <c r="I881" i="16" s="1"/>
  <c r="I882" i="16" s="1" a="1"/>
  <c r="I882" i="16" s="1"/>
  <c r="I883" i="16" s="1" a="1"/>
  <c r="I883" i="16" s="1"/>
  <c r="I884" i="16" s="1" a="1"/>
  <c r="I884" i="16" s="1"/>
  <c r="I885" i="16" s="1" a="1"/>
  <c r="I885" i="16" s="1"/>
  <c r="I886" i="16" s="1" a="1"/>
  <c r="I886" i="16" s="1"/>
  <c r="I887" i="16" s="1" a="1"/>
  <c r="I887" i="16" s="1"/>
  <c r="I888" i="16" s="1" a="1"/>
  <c r="I888" i="16" s="1"/>
  <c r="I889" i="16" s="1" a="1"/>
  <c r="I889" i="16" s="1"/>
  <c r="I890" i="16" s="1" a="1"/>
  <c r="I890" i="16" s="1"/>
  <c r="I891" i="16" s="1" a="1"/>
  <c r="I891" i="16" s="1"/>
  <c r="I892" i="16" s="1" a="1"/>
  <c r="I892" i="16" s="1"/>
  <c r="I893" i="16" s="1" a="1"/>
  <c r="I893" i="16" s="1"/>
  <c r="I894" i="16" s="1" a="1"/>
  <c r="I894" i="16" s="1"/>
  <c r="I895" i="16" s="1" a="1"/>
  <c r="I895" i="16" s="1"/>
  <c r="I896" i="16" s="1" a="1"/>
  <c r="I896" i="16" s="1"/>
  <c r="I897" i="16" s="1" a="1"/>
  <c r="I897" i="16" s="1"/>
  <c r="I898" i="16" s="1" a="1"/>
  <c r="I898" i="16" s="1"/>
  <c r="I899" i="16" s="1" a="1"/>
  <c r="I899" i="16" s="1"/>
  <c r="I900" i="16" s="1" a="1"/>
  <c r="I900" i="16" s="1"/>
  <c r="E757" i="16" a="1"/>
  <c r="E757" i="16" s="1"/>
  <c r="E758" i="16" s="1" a="1"/>
  <c r="E758" i="16" s="1"/>
  <c r="E759" i="16" s="1" a="1"/>
  <c r="E759" i="16" s="1"/>
  <c r="E760" i="16" s="1" a="1"/>
  <c r="E760" i="16" s="1"/>
  <c r="E761" i="16" s="1" a="1"/>
  <c r="E761" i="16" s="1"/>
  <c r="E762" i="16" s="1" a="1"/>
  <c r="E762" i="16" s="1"/>
  <c r="E763" i="16" s="1" a="1"/>
  <c r="E763" i="16" s="1"/>
  <c r="E764" i="16" s="1" a="1"/>
  <c r="E764" i="16" s="1"/>
  <c r="E765" i="16" s="1" a="1"/>
  <c r="E765" i="16" s="1"/>
  <c r="E766" i="16" s="1" a="1"/>
  <c r="E766" i="16" s="1"/>
  <c r="E767" i="16" s="1" a="1"/>
  <c r="E767" i="16" s="1"/>
  <c r="E768" i="16" s="1" a="1"/>
  <c r="E768" i="16" s="1"/>
  <c r="E769" i="16" s="1" a="1"/>
  <c r="E769" i="16" s="1"/>
  <c r="E770" i="16" s="1" a="1"/>
  <c r="E770" i="16" s="1"/>
  <c r="E771" i="16" s="1" a="1"/>
  <c r="E771" i="16" s="1"/>
  <c r="E772" i="16" s="1" a="1"/>
  <c r="E772" i="16" s="1"/>
  <c r="E773" i="16" s="1" a="1"/>
  <c r="E773" i="16" s="1"/>
  <c r="E774" i="16" s="1" a="1"/>
  <c r="E774" i="16" s="1"/>
  <c r="E775" i="16" s="1" a="1"/>
  <c r="E775" i="16" s="1"/>
  <c r="E776" i="16" s="1" a="1"/>
  <c r="E776" i="16" s="1"/>
  <c r="E777" i="16" s="1" a="1"/>
  <c r="E777" i="16" s="1"/>
  <c r="E778" i="16" s="1" a="1"/>
  <c r="E778" i="16" s="1"/>
  <c r="E779" i="16" s="1" a="1"/>
  <c r="E779" i="16" s="1"/>
  <c r="E780" i="16" s="1" a="1"/>
  <c r="E780" i="16" s="1"/>
  <c r="E781" i="16" s="1" a="1"/>
  <c r="E781" i="16" s="1"/>
  <c r="E782" i="16" s="1" a="1"/>
  <c r="E782" i="16" s="1"/>
  <c r="E783" i="16" s="1" a="1"/>
  <c r="E783" i="16" s="1"/>
  <c r="E784" i="16" s="1" a="1"/>
  <c r="E784" i="16" s="1"/>
  <c r="E785" i="16" s="1" a="1"/>
  <c r="E785" i="16" s="1"/>
  <c r="E786" i="16" s="1" a="1"/>
  <c r="E786" i="16" s="1"/>
  <c r="E787" i="16" s="1" a="1"/>
  <c r="E787" i="16" s="1"/>
  <c r="E788" i="16" s="1" a="1"/>
  <c r="E788" i="16" s="1"/>
  <c r="E789" i="16" s="1" a="1"/>
  <c r="E789" i="16" s="1"/>
  <c r="E790" i="16" s="1" a="1"/>
  <c r="E790" i="16" s="1"/>
  <c r="E791" i="16" s="1" a="1"/>
  <c r="E791" i="16" s="1"/>
  <c r="E792" i="16" s="1" a="1"/>
  <c r="E792" i="16" s="1"/>
  <c r="E793" i="16" s="1" a="1"/>
  <c r="E793" i="16" s="1"/>
  <c r="E794" i="16" s="1" a="1"/>
  <c r="E794" i="16" s="1"/>
  <c r="E795" i="16" s="1" a="1"/>
  <c r="E795" i="16" s="1"/>
  <c r="E796" i="16" s="1" a="1"/>
  <c r="E796" i="16" s="1"/>
  <c r="E797" i="16" s="1" a="1"/>
  <c r="E797" i="16" s="1"/>
  <c r="E798" i="16" s="1" a="1"/>
  <c r="E798" i="16" s="1"/>
  <c r="E799" i="16" s="1" a="1"/>
  <c r="E799" i="16" s="1"/>
  <c r="E800" i="16" s="1" a="1"/>
  <c r="E800" i="16" s="1"/>
  <c r="E801" i="16" s="1" a="1"/>
  <c r="E801" i="16" s="1"/>
  <c r="E802" i="16" s="1" a="1"/>
  <c r="E802" i="16" s="1"/>
  <c r="E803" i="16" s="1" a="1"/>
  <c r="E803" i="16" s="1"/>
  <c r="E804" i="16" s="1" a="1"/>
  <c r="E804" i="16" s="1"/>
  <c r="E805" i="16" s="1" a="1"/>
  <c r="E805" i="16" s="1"/>
  <c r="E806" i="16" s="1" a="1"/>
  <c r="E806" i="16" s="1"/>
  <c r="E807" i="16" s="1" a="1"/>
  <c r="E807" i="16" s="1"/>
  <c r="E808" i="16" s="1" a="1"/>
  <c r="E808" i="16" s="1"/>
  <c r="E809" i="16" s="1" a="1"/>
  <c r="E809" i="16" s="1"/>
  <c r="E810" i="16" s="1" a="1"/>
  <c r="E810" i="16" s="1"/>
  <c r="E811" i="16" s="1" a="1"/>
  <c r="E811" i="16" s="1"/>
  <c r="E812" i="16" s="1" a="1"/>
  <c r="E812" i="16" s="1"/>
  <c r="E813" i="16" s="1" a="1"/>
  <c r="E813" i="16" s="1"/>
  <c r="E814" i="16" s="1" a="1"/>
  <c r="E814" i="16" s="1"/>
  <c r="E815" i="16" s="1" a="1"/>
  <c r="E815" i="16" s="1"/>
  <c r="E816" i="16" s="1" a="1"/>
  <c r="E816" i="16" s="1"/>
  <c r="E817" i="16" s="1" a="1"/>
  <c r="E817" i="16" s="1"/>
  <c r="E818" i="16" s="1" a="1"/>
  <c r="E818" i="16" s="1"/>
  <c r="E819" i="16" s="1" a="1"/>
  <c r="E819" i="16" s="1"/>
  <c r="E820" i="16" s="1" a="1"/>
  <c r="E820" i="16" s="1"/>
  <c r="E821" i="16" s="1" a="1"/>
  <c r="E821" i="16" s="1"/>
  <c r="E822" i="16" s="1" a="1"/>
  <c r="E822" i="16" s="1"/>
  <c r="E823" i="16" s="1" a="1"/>
  <c r="E823" i="16" s="1"/>
  <c r="E824" i="16" s="1" a="1"/>
  <c r="E824" i="16" s="1"/>
  <c r="E825" i="16" s="1" a="1"/>
  <c r="E825" i="16" s="1"/>
  <c r="E826" i="16" s="1" a="1"/>
  <c r="E826" i="16" s="1"/>
  <c r="E827" i="16" s="1" a="1"/>
  <c r="E827" i="16" s="1"/>
  <c r="E828" i="16" s="1" a="1"/>
  <c r="E828" i="16" s="1"/>
  <c r="E829" i="16" s="1" a="1"/>
  <c r="E829" i="16" s="1"/>
  <c r="E830" i="16" s="1" a="1"/>
  <c r="E830" i="16" s="1"/>
  <c r="E831" i="16" s="1" a="1"/>
  <c r="E831" i="16" s="1"/>
  <c r="E832" i="16" s="1" a="1"/>
  <c r="E832" i="16" s="1"/>
  <c r="E833" i="16" s="1" a="1"/>
  <c r="E833" i="16" s="1"/>
  <c r="E834" i="16" s="1" a="1"/>
  <c r="E834" i="16" s="1"/>
  <c r="E835" i="16" s="1" a="1"/>
  <c r="E835" i="16" s="1"/>
  <c r="E836" i="16" s="1" a="1"/>
  <c r="E836" i="16" s="1"/>
  <c r="E837" i="16" s="1" a="1"/>
  <c r="E837" i="16" s="1"/>
  <c r="E838" i="16" s="1" a="1"/>
  <c r="E838" i="16" s="1"/>
  <c r="E839" i="16" s="1" a="1"/>
  <c r="E839" i="16" s="1"/>
  <c r="E840" i="16" s="1" a="1"/>
  <c r="E840" i="16" s="1"/>
  <c r="E841" i="16" s="1" a="1"/>
  <c r="E841" i="16" s="1"/>
  <c r="E842" i="16" s="1" a="1"/>
  <c r="E842" i="16" s="1"/>
  <c r="E843" i="16" s="1" a="1"/>
  <c r="E843" i="16" s="1"/>
  <c r="E844" i="16" s="1" a="1"/>
  <c r="E844" i="16" s="1"/>
  <c r="E845" i="16" s="1" a="1"/>
  <c r="E845" i="16" s="1"/>
  <c r="E846" i="16" s="1" a="1"/>
  <c r="E846" i="16" s="1"/>
  <c r="E847" i="16" s="1" a="1"/>
  <c r="E847" i="16" s="1"/>
  <c r="E848" i="16" s="1" a="1"/>
  <c r="E848" i="16" s="1"/>
  <c r="E849" i="16" s="1" a="1"/>
  <c r="E849" i="16" s="1"/>
  <c r="E850" i="16" s="1" a="1"/>
  <c r="E850" i="16" s="1"/>
  <c r="E851" i="16" s="1" a="1"/>
  <c r="E851" i="16" s="1"/>
  <c r="E852" i="16" s="1" a="1"/>
  <c r="E852" i="16" s="1"/>
  <c r="E853" i="16" s="1" a="1"/>
  <c r="E853" i="16" s="1"/>
  <c r="E854" i="16" s="1" a="1"/>
  <c r="E854" i="16" s="1"/>
  <c r="E855" i="16" s="1" a="1"/>
  <c r="E855" i="16" s="1"/>
  <c r="E856" i="16" s="1" a="1"/>
  <c r="E856" i="16" s="1"/>
  <c r="E857" i="16" s="1" a="1"/>
  <c r="E857" i="16" s="1"/>
  <c r="E858" i="16" s="1" a="1"/>
  <c r="E858" i="16" s="1"/>
  <c r="E859" i="16" s="1" a="1"/>
  <c r="E859" i="16" s="1"/>
  <c r="E860" i="16" s="1" a="1"/>
  <c r="E860" i="16" s="1"/>
  <c r="E861" i="16" s="1" a="1"/>
  <c r="E861" i="16" s="1"/>
  <c r="E862" i="16" s="1" a="1"/>
  <c r="E862" i="16" s="1"/>
  <c r="E863" i="16" s="1" a="1"/>
  <c r="E863" i="16" s="1"/>
  <c r="E864" i="16" s="1" a="1"/>
  <c r="E864" i="16" s="1"/>
  <c r="E865" i="16" s="1" a="1"/>
  <c r="E865" i="16" s="1"/>
  <c r="E866" i="16" s="1" a="1"/>
  <c r="E866" i="16" s="1"/>
  <c r="E867" i="16" s="1" a="1"/>
  <c r="E867" i="16" s="1"/>
  <c r="E868" i="16" s="1" a="1"/>
  <c r="E868" i="16" s="1"/>
  <c r="E869" i="16" s="1" a="1"/>
  <c r="E869" i="16" s="1"/>
  <c r="E870" i="16" s="1" a="1"/>
  <c r="E870" i="16" s="1"/>
  <c r="E871" i="16" s="1" a="1"/>
  <c r="E871" i="16" s="1"/>
  <c r="E872" i="16" s="1" a="1"/>
  <c r="E872" i="16" s="1"/>
  <c r="E873" i="16" s="1" a="1"/>
  <c r="E873" i="16" s="1"/>
  <c r="E874" i="16" s="1" a="1"/>
  <c r="E874" i="16" s="1"/>
  <c r="E875" i="16" s="1" a="1"/>
  <c r="E875" i="16" s="1"/>
  <c r="E876" i="16" s="1" a="1"/>
  <c r="E876" i="16" s="1"/>
  <c r="E877" i="16" s="1" a="1"/>
  <c r="E877" i="16" s="1"/>
  <c r="E878" i="16" s="1" a="1"/>
  <c r="E878" i="16" s="1"/>
  <c r="E879" i="16" s="1" a="1"/>
  <c r="E879" i="16" s="1"/>
  <c r="E880" i="16" s="1" a="1"/>
  <c r="E880" i="16" s="1"/>
  <c r="E881" i="16" s="1" a="1"/>
  <c r="E881" i="16" s="1"/>
  <c r="E882" i="16" s="1" a="1"/>
  <c r="E882" i="16" s="1"/>
  <c r="E883" i="16" s="1" a="1"/>
  <c r="E883" i="16" s="1"/>
  <c r="E884" i="16" s="1" a="1"/>
  <c r="E884" i="16" s="1"/>
  <c r="E885" i="16" s="1" a="1"/>
  <c r="E885" i="16" s="1"/>
  <c r="E886" i="16" s="1" a="1"/>
  <c r="E886" i="16" s="1"/>
  <c r="E887" i="16" s="1" a="1"/>
  <c r="E887" i="16" s="1"/>
  <c r="E888" i="16" s="1" a="1"/>
  <c r="E888" i="16" s="1"/>
  <c r="E889" i="16" s="1" a="1"/>
  <c r="E889" i="16" s="1"/>
  <c r="E890" i="16" s="1" a="1"/>
  <c r="E890" i="16" s="1"/>
  <c r="E891" i="16" s="1" a="1"/>
  <c r="E891" i="16" s="1"/>
  <c r="E892" i="16" s="1" a="1"/>
  <c r="E892" i="16" s="1"/>
  <c r="E893" i="16" s="1" a="1"/>
  <c r="E893" i="16" s="1"/>
  <c r="E894" i="16" s="1" a="1"/>
  <c r="E894" i="16" s="1"/>
  <c r="E895" i="16" s="1" a="1"/>
  <c r="E895" i="16" s="1"/>
  <c r="E896" i="16" s="1" a="1"/>
  <c r="E896" i="16" s="1"/>
  <c r="E897" i="16" s="1" a="1"/>
  <c r="E897" i="16" s="1"/>
  <c r="E898" i="16" s="1" a="1"/>
  <c r="E898" i="16" s="1"/>
  <c r="E899" i="16" s="1" a="1"/>
  <c r="E899" i="16" s="1"/>
  <c r="E900" i="16" s="1" a="1"/>
  <c r="E900" i="16" s="1"/>
  <c r="A85" i="16" a="1"/>
  <c r="A85" i="16" s="1"/>
  <c r="A86" i="16" s="1" a="1"/>
  <c r="A86" i="16" s="1"/>
  <c r="I901" i="16" l="1" a="1"/>
  <c r="I901" i="16" s="1"/>
  <c r="E901" i="16" a="1"/>
  <c r="E901" i="16" s="1"/>
  <c r="E902" i="16" s="1" a="1"/>
  <c r="E902" i="16" s="1"/>
  <c r="A87" i="16" a="1"/>
  <c r="A87" i="16" s="1"/>
  <c r="I902" i="16" l="1" a="1"/>
  <c r="I902" i="16" s="1"/>
  <c r="E903" i="16" a="1"/>
  <c r="E903" i="16" s="1"/>
  <c r="A88" i="16" a="1"/>
  <c r="A88" i="16" s="1"/>
  <c r="A89" i="16" s="1" a="1"/>
  <c r="A89" i="16" s="1"/>
  <c r="A90" i="16" s="1" a="1"/>
  <c r="A90" i="16" s="1"/>
  <c r="A91" i="16" s="1" a="1"/>
  <c r="A91" i="16" s="1"/>
  <c r="A92" i="16" s="1" a="1"/>
  <c r="A92" i="16" s="1"/>
  <c r="A93" i="16" s="1" a="1"/>
  <c r="A93" i="16" s="1"/>
  <c r="A94" i="16" s="1" a="1"/>
  <c r="A94" i="16" s="1"/>
  <c r="A95" i="16" s="1" a="1"/>
  <c r="A95" i="16" s="1"/>
  <c r="A96" i="16" s="1" a="1"/>
  <c r="A96" i="16" s="1"/>
  <c r="A97" i="16" s="1" a="1"/>
  <c r="A97" i="16" s="1"/>
  <c r="A98" i="16" s="1" a="1"/>
  <c r="A98" i="16" s="1"/>
  <c r="A99" i="16" s="1" a="1"/>
  <c r="A99" i="16" s="1"/>
  <c r="A100" i="16" s="1" a="1"/>
  <c r="A100" i="16" s="1"/>
  <c r="I903" i="16" l="1" a="1"/>
  <c r="I903" i="16" s="1"/>
  <c r="E904" i="16" a="1"/>
  <c r="E904" i="16" s="1"/>
  <c r="A101" i="16" a="1"/>
  <c r="A101" i="16" s="1"/>
  <c r="I904" i="16" l="1" a="1"/>
  <c r="I904" i="16" s="1"/>
  <c r="E905" i="16" a="1"/>
  <c r="E905" i="16" s="1"/>
  <c r="A102" i="16" a="1"/>
  <c r="A102" i="16" s="1"/>
  <c r="I905" i="16" l="1" a="1"/>
  <c r="I905" i="16" s="1"/>
  <c r="E906" i="16" a="1"/>
  <c r="E906" i="16" s="1"/>
  <c r="A103" i="16" a="1"/>
  <c r="A103" i="16" s="1"/>
  <c r="A104" i="16" s="1" a="1"/>
  <c r="A104" i="16" s="1"/>
  <c r="I906" i="16" l="1" a="1"/>
  <c r="I906" i="16" s="1"/>
  <c r="I907" i="16" s="1" a="1"/>
  <c r="I907" i="16" s="1"/>
  <c r="I908" i="16" s="1" a="1"/>
  <c r="I908" i="16" s="1"/>
  <c r="E907" i="16" a="1"/>
  <c r="E907" i="16" s="1"/>
  <c r="A105" i="16" a="1"/>
  <c r="A105" i="16" s="1"/>
  <c r="E908" i="16" l="1" a="1"/>
  <c r="E908" i="16" s="1"/>
  <c r="E909" i="16" s="1" a="1"/>
  <c r="E909" i="16" s="1"/>
  <c r="E910" i="16" s="1" a="1"/>
  <c r="E910" i="16" s="1"/>
  <c r="E911" i="16" s="1" a="1"/>
  <c r="E911" i="16" s="1"/>
  <c r="E912" i="16" s="1" a="1"/>
  <c r="E912" i="16" s="1"/>
  <c r="E913" i="16" s="1" a="1"/>
  <c r="E913" i="16" s="1"/>
  <c r="E914" i="16" s="1" a="1"/>
  <c r="E914" i="16" s="1"/>
  <c r="E915" i="16" s="1" a="1"/>
  <c r="E915" i="16" s="1"/>
  <c r="E916" i="16" s="1" a="1"/>
  <c r="E916" i="16" s="1"/>
  <c r="E917" i="16" s="1" a="1"/>
  <c r="E917" i="16" s="1"/>
  <c r="E918" i="16" s="1" a="1"/>
  <c r="E918" i="16" s="1"/>
  <c r="E919" i="16" s="1" a="1"/>
  <c r="E919" i="16" s="1"/>
  <c r="E920" i="16" s="1" a="1"/>
  <c r="E920" i="16" s="1"/>
  <c r="E921" i="16" s="1" a="1"/>
  <c r="E921" i="16" s="1"/>
  <c r="E922" i="16" s="1" a="1"/>
  <c r="E922" i="16" s="1"/>
  <c r="E923" i="16" s="1" a="1"/>
  <c r="E923" i="16" s="1"/>
  <c r="E924" i="16" s="1" a="1"/>
  <c r="E924" i="16" s="1"/>
  <c r="E925" i="16" s="1" a="1"/>
  <c r="E925" i="16" s="1"/>
  <c r="E926" i="16" s="1" a="1"/>
  <c r="E926" i="16" s="1"/>
  <c r="E927" i="16" s="1" a="1"/>
  <c r="E927" i="16" s="1"/>
  <c r="E928" i="16" s="1" a="1"/>
  <c r="E928" i="16" s="1"/>
  <c r="E929" i="16" s="1" a="1"/>
  <c r="E929" i="16" s="1"/>
  <c r="E930" i="16" s="1" a="1"/>
  <c r="E930" i="16" s="1"/>
  <c r="E931" i="16" s="1" a="1"/>
  <c r="E931" i="16" s="1"/>
  <c r="E932" i="16" s="1" a="1"/>
  <c r="E932" i="16" s="1"/>
  <c r="E933" i="16" s="1" a="1"/>
  <c r="E933" i="16" s="1"/>
  <c r="E934" i="16" s="1" a="1"/>
  <c r="E934" i="16" s="1"/>
  <c r="E935" i="16" s="1" a="1"/>
  <c r="E935" i="16" s="1"/>
  <c r="E936" i="16" s="1" a="1"/>
  <c r="E936" i="16" s="1"/>
  <c r="E937" i="16" s="1" a="1"/>
  <c r="E937" i="16" s="1"/>
  <c r="E938" i="16" s="1" a="1"/>
  <c r="E938" i="16" s="1"/>
  <c r="E939" i="16" s="1" a="1"/>
  <c r="E939" i="16" s="1"/>
  <c r="E940" i="16" s="1" a="1"/>
  <c r="E940" i="16" s="1"/>
  <c r="E941" i="16" s="1" a="1"/>
  <c r="E941" i="16" s="1"/>
  <c r="E942" i="16" s="1" a="1"/>
  <c r="E942" i="16" s="1"/>
  <c r="E943" i="16" s="1" a="1"/>
  <c r="E943" i="16" s="1"/>
  <c r="E944" i="16" s="1" a="1"/>
  <c r="E944" i="16" s="1"/>
  <c r="E945" i="16" s="1" a="1"/>
  <c r="E945" i="16" s="1"/>
  <c r="E946" i="16" s="1" a="1"/>
  <c r="E946" i="16" s="1"/>
  <c r="E947" i="16" s="1" a="1"/>
  <c r="E947" i="16" s="1"/>
  <c r="E948" i="16" s="1" a="1"/>
  <c r="E948" i="16" s="1"/>
  <c r="E949" i="16" s="1" a="1"/>
  <c r="E949" i="16" s="1"/>
  <c r="E950" i="16" s="1" a="1"/>
  <c r="E950" i="16" s="1"/>
  <c r="E951" i="16" s="1" a="1"/>
  <c r="E951" i="16" s="1"/>
  <c r="E952" i="16" s="1" a="1"/>
  <c r="E952" i="16" s="1"/>
  <c r="E953" i="16" s="1" a="1"/>
  <c r="E953" i="16" s="1"/>
  <c r="E954" i="16" s="1" a="1"/>
  <c r="E954" i="16" s="1"/>
  <c r="E955" i="16" s="1" a="1"/>
  <c r="E955" i="16" s="1"/>
  <c r="E956" i="16" s="1" a="1"/>
  <c r="E956" i="16" s="1"/>
  <c r="E957" i="16" s="1" a="1"/>
  <c r="E957" i="16" s="1"/>
  <c r="E958" i="16" s="1" a="1"/>
  <c r="E958" i="16" s="1"/>
  <c r="E959" i="16" s="1" a="1"/>
  <c r="E959" i="16" s="1"/>
  <c r="E960" i="16" s="1" a="1"/>
  <c r="E960" i="16" s="1"/>
  <c r="E961" i="16" s="1" a="1"/>
  <c r="E961" i="16" s="1"/>
  <c r="E962" i="16" s="1" a="1"/>
  <c r="E962" i="16" s="1"/>
  <c r="E963" i="16" s="1" a="1"/>
  <c r="E963" i="16" s="1"/>
  <c r="E964" i="16" s="1" a="1"/>
  <c r="E964" i="16" s="1"/>
  <c r="E965" i="16" s="1" a="1"/>
  <c r="E965" i="16" s="1"/>
  <c r="E966" i="16" s="1" a="1"/>
  <c r="E966" i="16" s="1"/>
  <c r="E967" i="16" s="1" a="1"/>
  <c r="E967" i="16" s="1"/>
  <c r="E968" i="16" s="1" a="1"/>
  <c r="E968" i="16" s="1"/>
  <c r="E969" i="16" s="1" a="1"/>
  <c r="E969" i="16" s="1"/>
  <c r="E970" i="16" s="1" a="1"/>
  <c r="E970" i="16" s="1"/>
  <c r="E971" i="16" s="1" a="1"/>
  <c r="E971" i="16" s="1"/>
  <c r="E972" i="16" s="1" a="1"/>
  <c r="E972" i="16" s="1"/>
  <c r="E973" i="16" s="1" a="1"/>
  <c r="E973" i="16" s="1"/>
  <c r="E974" i="16" s="1" a="1"/>
  <c r="E974" i="16" s="1"/>
  <c r="E975" i="16" s="1" a="1"/>
  <c r="E975" i="16" s="1"/>
  <c r="E976" i="16" s="1" a="1"/>
  <c r="E976" i="16" s="1"/>
  <c r="E977" i="16" s="1" a="1"/>
  <c r="E977" i="16" s="1"/>
  <c r="E978" i="16" s="1" a="1"/>
  <c r="E978" i="16" s="1"/>
  <c r="E979" i="16" s="1" a="1"/>
  <c r="E979" i="16" s="1"/>
  <c r="E980" i="16" s="1" a="1"/>
  <c r="E980" i="16" s="1"/>
  <c r="E981" i="16" s="1" a="1"/>
  <c r="E981" i="16" s="1"/>
  <c r="E982" i="16" s="1" a="1"/>
  <c r="E982" i="16" s="1"/>
  <c r="E983" i="16" s="1" a="1"/>
  <c r="E983" i="16" s="1"/>
  <c r="E984" i="16" s="1" a="1"/>
  <c r="E984" i="16" s="1"/>
  <c r="E985" i="16" s="1" a="1"/>
  <c r="E985" i="16" s="1"/>
  <c r="E986" i="16" s="1" a="1"/>
  <c r="E986" i="16" s="1"/>
  <c r="E987" i="16" s="1" a="1"/>
  <c r="E987" i="16" s="1"/>
  <c r="E988" i="16" s="1" a="1"/>
  <c r="E988" i="16" s="1"/>
  <c r="E989" i="16" s="1" a="1"/>
  <c r="E989" i="16" s="1"/>
  <c r="E990" i="16" s="1" a="1"/>
  <c r="E990" i="16" s="1"/>
  <c r="E991" i="16" s="1" a="1"/>
  <c r="E991" i="16" s="1"/>
  <c r="E992" i="16" s="1" a="1"/>
  <c r="E992" i="16" s="1"/>
  <c r="E993" i="16" s="1" a="1"/>
  <c r="E993" i="16" s="1"/>
  <c r="E994" i="16" s="1" a="1"/>
  <c r="E994" i="16" s="1"/>
  <c r="E995" i="16" s="1" a="1"/>
  <c r="E995" i="16" s="1"/>
  <c r="E996" i="16" s="1" a="1"/>
  <c r="E996" i="16" s="1"/>
  <c r="E997" i="16" s="1" a="1"/>
  <c r="E997" i="16" s="1"/>
  <c r="E998" i="16" s="1" a="1"/>
  <c r="E998" i="16" s="1"/>
  <c r="E999" i="16" s="1" a="1"/>
  <c r="E999" i="16" s="1"/>
  <c r="E1000" i="16" s="1" a="1"/>
  <c r="E1000" i="16" s="1"/>
  <c r="E1001" i="16" s="1" a="1"/>
  <c r="E1001" i="16" s="1"/>
  <c r="E1002" i="16" s="1" a="1"/>
  <c r="E1002" i="16" s="1"/>
  <c r="E1003" i="16" s="1" a="1"/>
  <c r="E1003" i="16" s="1"/>
  <c r="E1004" i="16" s="1" a="1"/>
  <c r="E1004" i="16" s="1"/>
  <c r="E1005" i="16" s="1" a="1"/>
  <c r="E1005" i="16" s="1"/>
  <c r="E1006" i="16" s="1" a="1"/>
  <c r="E1006" i="16" s="1"/>
  <c r="E1007" i="16" s="1" a="1"/>
  <c r="E1007" i="16" s="1"/>
  <c r="E1008" i="16" s="1" a="1"/>
  <c r="E1008" i="16" s="1"/>
  <c r="E1009" i="16" s="1" a="1"/>
  <c r="E1009" i="16" s="1"/>
  <c r="E1010" i="16" s="1" a="1"/>
  <c r="E1010" i="16" s="1"/>
  <c r="E1011" i="16" s="1" a="1"/>
  <c r="E1011" i="16" s="1"/>
  <c r="E1012" i="16" s="1" a="1"/>
  <c r="E1012" i="16" s="1"/>
  <c r="E1013" i="16" s="1" a="1"/>
  <c r="E1013" i="16" s="1"/>
  <c r="E1014" i="16" s="1" a="1"/>
  <c r="E1014" i="16" s="1"/>
  <c r="E1015" i="16" s="1" a="1"/>
  <c r="E1015" i="16" s="1"/>
  <c r="E1016" i="16" s="1" a="1"/>
  <c r="E1016" i="16" s="1"/>
  <c r="E1017" i="16" s="1" a="1"/>
  <c r="E1017" i="16" s="1"/>
  <c r="E1018" i="16" s="1" a="1"/>
  <c r="E1018" i="16" s="1"/>
  <c r="E1019" i="16" s="1" a="1"/>
  <c r="E1019" i="16" s="1"/>
  <c r="E1020" i="16" s="1" a="1"/>
  <c r="E1020" i="16" s="1"/>
  <c r="E1021" i="16" s="1" a="1"/>
  <c r="E1021" i="16" s="1"/>
  <c r="E1022" i="16" s="1" a="1"/>
  <c r="E1022" i="16" s="1"/>
  <c r="E1023" i="16" s="1" a="1"/>
  <c r="E1023" i="16" s="1"/>
  <c r="E1024" i="16" s="1" a="1"/>
  <c r="E1024" i="16" s="1"/>
  <c r="E1025" i="16" s="1" a="1"/>
  <c r="E1025" i="16" s="1"/>
  <c r="E1026" i="16" s="1" a="1"/>
  <c r="E1026" i="16" s="1"/>
  <c r="E1027" i="16" s="1" a="1"/>
  <c r="E1027" i="16" s="1"/>
  <c r="E1028" i="16" s="1" a="1"/>
  <c r="E1028" i="16" s="1"/>
  <c r="E1029" i="16" s="1" a="1"/>
  <c r="E1029" i="16" s="1"/>
  <c r="E1030" i="16" s="1" a="1"/>
  <c r="E1030" i="16" s="1"/>
  <c r="E1031" i="16" s="1" a="1"/>
  <c r="E1031" i="16" s="1"/>
  <c r="E1032" i="16" s="1" a="1"/>
  <c r="E1032" i="16" s="1"/>
  <c r="E1033" i="16" s="1" a="1"/>
  <c r="E1033" i="16" s="1"/>
  <c r="E1034" i="16" s="1" a="1"/>
  <c r="E1034" i="16" s="1"/>
  <c r="E1035" i="16" s="1" a="1"/>
  <c r="E1035" i="16" s="1"/>
  <c r="E1036" i="16" s="1" a="1"/>
  <c r="E1036" i="16" s="1"/>
  <c r="E1037" i="16" s="1" a="1"/>
  <c r="E1037" i="16" s="1"/>
  <c r="E1038" i="16" s="1" a="1"/>
  <c r="E1038" i="16" s="1"/>
  <c r="E1039" i="16" s="1" a="1"/>
  <c r="E1039" i="16" s="1"/>
  <c r="E1040" i="16" s="1" a="1"/>
  <c r="E1040" i="16" s="1"/>
  <c r="E1041" i="16" s="1" a="1"/>
  <c r="E1041" i="16" s="1"/>
  <c r="E1042" i="16" s="1" a="1"/>
  <c r="E1042" i="16" s="1"/>
  <c r="E1043" i="16" s="1" a="1"/>
  <c r="E1043" i="16" s="1"/>
  <c r="E1044" i="16" s="1" a="1"/>
  <c r="E1044" i="16" s="1"/>
  <c r="E1045" i="16" s="1" a="1"/>
  <c r="E1045" i="16" s="1"/>
  <c r="E1046" i="16" s="1" a="1"/>
  <c r="E1046" i="16" s="1"/>
  <c r="E1047" i="16" s="1" a="1"/>
  <c r="E1047" i="16" s="1"/>
  <c r="E1048" i="16" s="1" a="1"/>
  <c r="E1048" i="16" s="1"/>
  <c r="E1049" i="16" s="1" a="1"/>
  <c r="E1049" i="16" s="1"/>
  <c r="E1050" i="16" s="1" a="1"/>
  <c r="E1050" i="16" s="1"/>
  <c r="A106" i="16" a="1"/>
  <c r="A106" i="16" s="1"/>
  <c r="A107" i="16" s="1" a="1"/>
  <c r="A107" i="16" s="1"/>
  <c r="I909" i="16" l="1" a="1"/>
  <c r="I909" i="16" s="1"/>
  <c r="I910" i="16" s="1" a="1"/>
  <c r="I910" i="16" s="1"/>
  <c r="I911" i="16" s="1" a="1"/>
  <c r="I911" i="16" s="1"/>
  <c r="I912" i="16" s="1" a="1"/>
  <c r="I912" i="16" s="1"/>
  <c r="I913" i="16" s="1" a="1"/>
  <c r="I913" i="16" s="1"/>
  <c r="I914" i="16" s="1" a="1"/>
  <c r="I914" i="16" s="1"/>
  <c r="I915" i="16" s="1" a="1"/>
  <c r="I915" i="16" s="1"/>
  <c r="I916" i="16" s="1" a="1"/>
  <c r="I916" i="16" s="1"/>
  <c r="I917" i="16" s="1" a="1"/>
  <c r="I917" i="16" s="1"/>
  <c r="I918" i="16" s="1" a="1"/>
  <c r="I918" i="16" s="1"/>
  <c r="I919" i="16" s="1" a="1"/>
  <c r="I919" i="16" s="1"/>
  <c r="I920" i="16" s="1" a="1"/>
  <c r="I920" i="16" s="1"/>
  <c r="I921" i="16" s="1" a="1"/>
  <c r="I921" i="16" s="1"/>
  <c r="I922" i="16" s="1" a="1"/>
  <c r="I922" i="16" s="1"/>
  <c r="I923" i="16" s="1" a="1"/>
  <c r="I923" i="16" s="1"/>
  <c r="I924" i="16" s="1" a="1"/>
  <c r="I924" i="16" s="1"/>
  <c r="I925" i="16" s="1" a="1"/>
  <c r="I925" i="16" s="1"/>
  <c r="I926" i="16" s="1" a="1"/>
  <c r="I926" i="16" s="1"/>
  <c r="I927" i="16" s="1" a="1"/>
  <c r="I927" i="16" s="1"/>
  <c r="I928" i="16" s="1" a="1"/>
  <c r="I928" i="16" s="1"/>
  <c r="I929" i="16" s="1" a="1"/>
  <c r="I929" i="16" s="1"/>
  <c r="I930" i="16" s="1" a="1"/>
  <c r="I930" i="16" s="1"/>
  <c r="I931" i="16" s="1" a="1"/>
  <c r="I931" i="16" s="1"/>
  <c r="I932" i="16" s="1" a="1"/>
  <c r="I932" i="16" s="1"/>
  <c r="I933" i="16" s="1" a="1"/>
  <c r="I933" i="16" s="1"/>
  <c r="I934" i="16" s="1" a="1"/>
  <c r="I934" i="16" s="1"/>
  <c r="I935" i="16" s="1" a="1"/>
  <c r="I935" i="16" s="1"/>
  <c r="I936" i="16" s="1" a="1"/>
  <c r="I936" i="16" s="1"/>
  <c r="I937" i="16" s="1" a="1"/>
  <c r="I937" i="16" s="1"/>
  <c r="I938" i="16" s="1" a="1"/>
  <c r="I938" i="16" s="1"/>
  <c r="I939" i="16" s="1" a="1"/>
  <c r="I939" i="16" s="1"/>
  <c r="I940" i="16" s="1" a="1"/>
  <c r="I940" i="16" s="1"/>
  <c r="I941" i="16" s="1" a="1"/>
  <c r="I941" i="16" s="1"/>
  <c r="I942" i="16" s="1" a="1"/>
  <c r="I942" i="16" s="1"/>
  <c r="I943" i="16" s="1" a="1"/>
  <c r="I943" i="16" s="1"/>
  <c r="I944" i="16" s="1" a="1"/>
  <c r="I944" i="16" s="1"/>
  <c r="I945" i="16" s="1" a="1"/>
  <c r="I945" i="16" s="1"/>
  <c r="I946" i="16" s="1" a="1"/>
  <c r="I946" i="16" s="1"/>
  <c r="I947" i="16" s="1" a="1"/>
  <c r="I947" i="16" s="1"/>
  <c r="I948" i="16" s="1" a="1"/>
  <c r="I948" i="16" s="1"/>
  <c r="I949" i="16" s="1" a="1"/>
  <c r="I949" i="16" s="1"/>
  <c r="I950" i="16" s="1" a="1"/>
  <c r="I950" i="16" s="1"/>
  <c r="I951" i="16" s="1" a="1"/>
  <c r="I951" i="16" s="1"/>
  <c r="I952" i="16" s="1" a="1"/>
  <c r="I952" i="16" s="1"/>
  <c r="I953" i="16" s="1" a="1"/>
  <c r="I953" i="16" s="1"/>
  <c r="I954" i="16" s="1" a="1"/>
  <c r="I954" i="16" s="1"/>
  <c r="I955" i="16" s="1" a="1"/>
  <c r="I955" i="16" s="1"/>
  <c r="I956" i="16" s="1" a="1"/>
  <c r="I956" i="16" s="1"/>
  <c r="I957" i="16" s="1" a="1"/>
  <c r="I957" i="16" s="1"/>
  <c r="I958" i="16" s="1" a="1"/>
  <c r="I958" i="16" s="1"/>
  <c r="I959" i="16" s="1" a="1"/>
  <c r="I959" i="16" s="1"/>
  <c r="I960" i="16" s="1" a="1"/>
  <c r="I960" i="16" s="1"/>
  <c r="I961" i="16" s="1" a="1"/>
  <c r="I961" i="16" s="1"/>
  <c r="I962" i="16" s="1" a="1"/>
  <c r="I962" i="16" s="1"/>
  <c r="I963" i="16" s="1" a="1"/>
  <c r="I963" i="16" s="1"/>
  <c r="I964" i="16" s="1" a="1"/>
  <c r="I964" i="16" s="1"/>
  <c r="I965" i="16" s="1" a="1"/>
  <c r="I965" i="16" s="1"/>
  <c r="I966" i="16" s="1" a="1"/>
  <c r="I966" i="16" s="1"/>
  <c r="I967" i="16" s="1" a="1"/>
  <c r="I967" i="16" s="1"/>
  <c r="I968" i="16" s="1" a="1"/>
  <c r="I968" i="16" s="1"/>
  <c r="I969" i="16" s="1" a="1"/>
  <c r="I969" i="16" s="1"/>
  <c r="I970" i="16" s="1" a="1"/>
  <c r="I970" i="16" s="1"/>
  <c r="I971" i="16" s="1" a="1"/>
  <c r="I971" i="16" s="1"/>
  <c r="I972" i="16" s="1" a="1"/>
  <c r="I972" i="16" s="1"/>
  <c r="I973" i="16" s="1" a="1"/>
  <c r="I973" i="16" s="1"/>
  <c r="I974" i="16" s="1" a="1"/>
  <c r="I974" i="16" s="1"/>
  <c r="I975" i="16" s="1" a="1"/>
  <c r="I975" i="16" s="1"/>
  <c r="I976" i="16" s="1" a="1"/>
  <c r="I976" i="16" s="1"/>
  <c r="I977" i="16" s="1" a="1"/>
  <c r="I977" i="16" s="1"/>
  <c r="I978" i="16" s="1" a="1"/>
  <c r="I978" i="16" s="1"/>
  <c r="I979" i="16" s="1" a="1"/>
  <c r="I979" i="16" s="1"/>
  <c r="I980" i="16" s="1" a="1"/>
  <c r="I980" i="16" s="1"/>
  <c r="I981" i="16" s="1" a="1"/>
  <c r="I981" i="16" s="1"/>
  <c r="I982" i="16" s="1" a="1"/>
  <c r="I982" i="16" s="1"/>
  <c r="I983" i="16" s="1" a="1"/>
  <c r="I983" i="16" s="1"/>
  <c r="I984" i="16" s="1" a="1"/>
  <c r="I984" i="16" s="1"/>
  <c r="I985" i="16" s="1" a="1"/>
  <c r="I985" i="16" s="1"/>
  <c r="I986" i="16" s="1" a="1"/>
  <c r="I986" i="16" s="1"/>
  <c r="I987" i="16" s="1" a="1"/>
  <c r="I987" i="16" s="1"/>
  <c r="I988" i="16" s="1" a="1"/>
  <c r="I988" i="16" s="1"/>
  <c r="I989" i="16" s="1" a="1"/>
  <c r="I989" i="16" s="1"/>
  <c r="I990" i="16" s="1" a="1"/>
  <c r="I990" i="16" s="1"/>
  <c r="I991" i="16" s="1" a="1"/>
  <c r="I991" i="16" s="1"/>
  <c r="I992" i="16" s="1" a="1"/>
  <c r="I992" i="16" s="1"/>
  <c r="I993" i="16" s="1" a="1"/>
  <c r="I993" i="16" s="1"/>
  <c r="I994" i="16" s="1" a="1"/>
  <c r="I994" i="16" s="1"/>
  <c r="I995" i="16" s="1" a="1"/>
  <c r="I995" i="16" s="1"/>
  <c r="I996" i="16" s="1" a="1"/>
  <c r="I996" i="16" s="1"/>
  <c r="I997" i="16" s="1" a="1"/>
  <c r="I997" i="16" s="1"/>
  <c r="I998" i="16" s="1" a="1"/>
  <c r="I998" i="16" s="1"/>
  <c r="I999" i="16" s="1" a="1"/>
  <c r="I999" i="16" s="1"/>
  <c r="I1000" i="16" s="1" a="1"/>
  <c r="I1000" i="16" s="1"/>
  <c r="I1001" i="16" s="1" a="1"/>
  <c r="I1001" i="16" s="1"/>
  <c r="I1002" i="16" s="1" a="1"/>
  <c r="I1002" i="16" s="1"/>
  <c r="I1003" i="16" s="1" a="1"/>
  <c r="I1003" i="16" s="1"/>
  <c r="I1004" i="16" s="1" a="1"/>
  <c r="I1004" i="16" s="1"/>
  <c r="I1005" i="16" s="1" a="1"/>
  <c r="I1005" i="16" s="1"/>
  <c r="I1006" i="16" s="1" a="1"/>
  <c r="I1006" i="16" s="1"/>
  <c r="I1007" i="16" s="1" a="1"/>
  <c r="I1007" i="16" s="1"/>
  <c r="I1008" i="16" s="1" a="1"/>
  <c r="I1008" i="16" s="1"/>
  <c r="I1009" i="16" s="1" a="1"/>
  <c r="I1009" i="16" s="1"/>
  <c r="I1010" i="16" s="1" a="1"/>
  <c r="I1010" i="16" s="1"/>
  <c r="I1011" i="16" s="1" a="1"/>
  <c r="I1011" i="16" s="1"/>
  <c r="I1012" i="16" s="1" a="1"/>
  <c r="I1012" i="16" s="1"/>
  <c r="I1013" i="16" s="1" a="1"/>
  <c r="I1013" i="16" s="1"/>
  <c r="I1014" i="16" s="1" a="1"/>
  <c r="I1014" i="16" s="1"/>
  <c r="I1015" i="16" s="1" a="1"/>
  <c r="I1015" i="16" s="1"/>
  <c r="I1016" i="16" s="1" a="1"/>
  <c r="I1016" i="16" s="1"/>
  <c r="I1017" i="16" s="1" a="1"/>
  <c r="I1017" i="16" s="1"/>
  <c r="I1018" i="16" s="1" a="1"/>
  <c r="I1018" i="16" s="1"/>
  <c r="I1019" i="16" s="1" a="1"/>
  <c r="I1019" i="16" s="1"/>
  <c r="I1020" i="16" s="1" a="1"/>
  <c r="I1020" i="16" s="1"/>
  <c r="I1021" i="16" s="1" a="1"/>
  <c r="I1021" i="16" s="1"/>
  <c r="I1022" i="16" s="1" a="1"/>
  <c r="I1022" i="16" s="1"/>
  <c r="I1023" i="16" s="1" a="1"/>
  <c r="I1023" i="16" s="1"/>
  <c r="I1024" i="16" s="1" a="1"/>
  <c r="I1024" i="16" s="1"/>
  <c r="I1025" i="16" s="1" a="1"/>
  <c r="I1025" i="16" s="1"/>
  <c r="I1026" i="16" s="1" a="1"/>
  <c r="I1026" i="16" s="1"/>
  <c r="I1027" i="16" s="1" a="1"/>
  <c r="I1027" i="16" s="1"/>
  <c r="I1028" i="16" s="1" a="1"/>
  <c r="I1028" i="16" s="1"/>
  <c r="I1029" i="16" s="1" a="1"/>
  <c r="I1029" i="16" s="1"/>
  <c r="I1030" i="16" s="1" a="1"/>
  <c r="I1030" i="16" s="1"/>
  <c r="I1031" i="16" s="1" a="1"/>
  <c r="I1031" i="16" s="1"/>
  <c r="I1032" i="16" s="1" a="1"/>
  <c r="I1032" i="16" s="1"/>
  <c r="I1033" i="16" s="1" a="1"/>
  <c r="I1033" i="16" s="1"/>
  <c r="I1034" i="16" s="1" a="1"/>
  <c r="I1034" i="16" s="1"/>
  <c r="I1035" i="16" s="1" a="1"/>
  <c r="I1035" i="16" s="1"/>
  <c r="I1036" i="16" s="1" a="1"/>
  <c r="I1036" i="16" s="1"/>
  <c r="I1037" i="16" s="1" a="1"/>
  <c r="I1037" i="16" s="1"/>
  <c r="I1038" i="16" s="1" a="1"/>
  <c r="I1038" i="16" s="1"/>
  <c r="I1039" i="16" s="1" a="1"/>
  <c r="I1039" i="16" s="1"/>
  <c r="I1040" i="16" s="1" a="1"/>
  <c r="I1040" i="16" s="1"/>
  <c r="I1041" i="16" s="1" a="1"/>
  <c r="I1041" i="16" s="1"/>
  <c r="I1042" i="16" s="1" a="1"/>
  <c r="I1042" i="16" s="1"/>
  <c r="I1043" i="16" s="1" a="1"/>
  <c r="I1043" i="16" s="1"/>
  <c r="I1044" i="16" s="1" a="1"/>
  <c r="I1044" i="16" s="1"/>
  <c r="I1045" i="16" s="1" a="1"/>
  <c r="I1045" i="16" s="1"/>
  <c r="I1046" i="16" s="1" a="1"/>
  <c r="I1046" i="16" s="1"/>
  <c r="I1047" i="16" s="1" a="1"/>
  <c r="I1047" i="16" s="1"/>
  <c r="I1048" i="16" s="1" a="1"/>
  <c r="I1048" i="16" s="1"/>
  <c r="I1049" i="16" s="1" a="1"/>
  <c r="I1049" i="16" s="1"/>
  <c r="I1050" i="16" s="1" a="1"/>
  <c r="I1050" i="16" s="1"/>
  <c r="E1051" i="16" a="1"/>
  <c r="E1051" i="16" s="1"/>
  <c r="E1052" i="16" s="1" a="1"/>
  <c r="E1052" i="16" s="1"/>
  <c r="A108" i="16" a="1"/>
  <c r="A108" i="16" s="1"/>
  <c r="A109" i="16" s="1" a="1"/>
  <c r="A109" i="16" s="1"/>
  <c r="A110" i="16" s="1" a="1"/>
  <c r="A110" i="16" s="1"/>
  <c r="A111" i="16" s="1" a="1"/>
  <c r="A111" i="16" s="1"/>
  <c r="A112" i="16" s="1" a="1"/>
  <c r="A112" i="16" s="1"/>
  <c r="A113" i="16" s="1" a="1"/>
  <c r="A113" i="16" s="1"/>
  <c r="A114" i="16" s="1" a="1"/>
  <c r="A114" i="16" s="1"/>
  <c r="A115" i="16" s="1" a="1"/>
  <c r="A115" i="16" s="1"/>
  <c r="A116" i="16" s="1" a="1"/>
  <c r="A116" i="16" s="1"/>
  <c r="A117" i="16" s="1" a="1"/>
  <c r="A117" i="16" s="1"/>
  <c r="A118" i="16" s="1" a="1"/>
  <c r="A118" i="16" s="1"/>
  <c r="A119" i="16" s="1" a="1"/>
  <c r="A119" i="16" s="1"/>
  <c r="A120" i="16" s="1" a="1"/>
  <c r="A120" i="16" s="1"/>
  <c r="I1051" i="16" l="1" a="1"/>
  <c r="I1051" i="16" s="1"/>
  <c r="E1053" i="16" a="1"/>
  <c r="E1053" i="16" s="1"/>
  <c r="A121" i="16" a="1"/>
  <c r="A121" i="16" s="1"/>
  <c r="I1052" i="16" l="1" a="1"/>
  <c r="I1052" i="16" s="1"/>
  <c r="E1054" i="16" a="1"/>
  <c r="E1054" i="16" s="1"/>
  <c r="A122" i="16" a="1"/>
  <c r="A122" i="16" s="1"/>
  <c r="A123" i="16" s="1" a="1"/>
  <c r="A123" i="16" s="1"/>
  <c r="I1053" i="16" l="1" a="1"/>
  <c r="I1053" i="16" s="1"/>
  <c r="E1055" i="16" a="1"/>
  <c r="E1055" i="16" s="1"/>
  <c r="A124" i="16" a="1"/>
  <c r="A124" i="16" s="1"/>
  <c r="A125" i="16" s="1" a="1"/>
  <c r="A125" i="16" s="1"/>
  <c r="I1054" i="16" l="1" a="1"/>
  <c r="I1054" i="16" s="1"/>
  <c r="I1055" i="16" s="1" a="1"/>
  <c r="I1055" i="16" s="1"/>
  <c r="E1056" i="16" a="1"/>
  <c r="E1056" i="16" s="1"/>
  <c r="E1057" i="16" s="1" a="1"/>
  <c r="E1057" i="16" s="1"/>
  <c r="E1058" i="16" s="1" a="1"/>
  <c r="E1058" i="16" s="1"/>
  <c r="E1059" i="16" s="1" a="1"/>
  <c r="E1059" i="16" s="1"/>
  <c r="E1060" i="16" s="1" a="1"/>
  <c r="E1060" i="16" s="1"/>
  <c r="E1061" i="16" s="1" a="1"/>
  <c r="E1061" i="16" s="1"/>
  <c r="E1062" i="16" s="1" a="1"/>
  <c r="E1062" i="16" s="1"/>
  <c r="E1063" i="16" s="1" a="1"/>
  <c r="E1063" i="16" s="1"/>
  <c r="E1064" i="16" s="1" a="1"/>
  <c r="E1064" i="16" s="1"/>
  <c r="E1065" i="16" s="1" a="1"/>
  <c r="E1065" i="16" s="1"/>
  <c r="E1066" i="16" s="1" a="1"/>
  <c r="E1066" i="16" s="1"/>
  <c r="E1067" i="16" s="1" a="1"/>
  <c r="E1067" i="16" s="1"/>
  <c r="E1068" i="16" s="1" a="1"/>
  <c r="E1068" i="16" s="1"/>
  <c r="E1069" i="16" s="1" a="1"/>
  <c r="E1069" i="16" s="1"/>
  <c r="E1070" i="16" s="1" a="1"/>
  <c r="E1070" i="16" s="1"/>
  <c r="E1071" i="16" s="1" a="1"/>
  <c r="E1071" i="16" s="1"/>
  <c r="E1072" i="16" s="1" a="1"/>
  <c r="E1072" i="16" s="1"/>
  <c r="E1073" i="16" s="1" a="1"/>
  <c r="E1073" i="16" s="1"/>
  <c r="E1074" i="16" s="1" a="1"/>
  <c r="E1074" i="16" s="1"/>
  <c r="E1075" i="16" s="1" a="1"/>
  <c r="E1075" i="16" s="1"/>
  <c r="E1076" i="16" s="1" a="1"/>
  <c r="E1076" i="16" s="1"/>
  <c r="E1077" i="16" s="1" a="1"/>
  <c r="E1077" i="16" s="1"/>
  <c r="E1078" i="16" s="1" a="1"/>
  <c r="E1078" i="16" s="1"/>
  <c r="E1079" i="16" s="1" a="1"/>
  <c r="E1079" i="16" s="1"/>
  <c r="E1080" i="16" s="1" a="1"/>
  <c r="E1080" i="16" s="1"/>
  <c r="E1081" i="16" s="1" a="1"/>
  <c r="E1081" i="16" s="1"/>
  <c r="E1082" i="16" s="1" a="1"/>
  <c r="E1082" i="16" s="1"/>
  <c r="E1083" i="16" s="1" a="1"/>
  <c r="E1083" i="16" s="1"/>
  <c r="E1084" i="16" s="1" a="1"/>
  <c r="E1084" i="16" s="1"/>
  <c r="E1085" i="16" s="1" a="1"/>
  <c r="E1085" i="16" s="1"/>
  <c r="E1086" i="16" s="1" a="1"/>
  <c r="E1086" i="16" s="1"/>
  <c r="E1087" i="16" s="1" a="1"/>
  <c r="E1087" i="16" s="1"/>
  <c r="E1088" i="16" s="1" a="1"/>
  <c r="E1088" i="16" s="1"/>
  <c r="E1089" i="16" s="1" a="1"/>
  <c r="E1089" i="16" s="1"/>
  <c r="E1090" i="16" s="1" a="1"/>
  <c r="E1090" i="16" s="1"/>
  <c r="E1091" i="16" s="1" a="1"/>
  <c r="E1091" i="16" s="1"/>
  <c r="E1092" i="16" s="1" a="1"/>
  <c r="E1092" i="16" s="1"/>
  <c r="E1093" i="16" s="1" a="1"/>
  <c r="E1093" i="16" s="1"/>
  <c r="E1094" i="16" s="1" a="1"/>
  <c r="E1094" i="16" s="1"/>
  <c r="E1095" i="16" s="1" a="1"/>
  <c r="E1095" i="16" s="1"/>
  <c r="E1096" i="16" s="1" a="1"/>
  <c r="E1096" i="16" s="1"/>
  <c r="E1097" i="16" s="1" a="1"/>
  <c r="E1097" i="16" s="1"/>
  <c r="E1098" i="16" s="1" a="1"/>
  <c r="E1098" i="16" s="1"/>
  <c r="E1099" i="16" s="1" a="1"/>
  <c r="E1099" i="16" s="1"/>
  <c r="E1100" i="16" s="1" a="1"/>
  <c r="E1100" i="16" s="1"/>
  <c r="E1101" i="16" s="1" a="1"/>
  <c r="E1101" i="16" s="1"/>
  <c r="E1102" i="16" s="1" a="1"/>
  <c r="E1102" i="16" s="1"/>
  <c r="E1103" i="16" s="1" a="1"/>
  <c r="E1103" i="16" s="1"/>
  <c r="E1104" i="16" s="1" a="1"/>
  <c r="E1104" i="16" s="1"/>
  <c r="E1105" i="16" s="1" a="1"/>
  <c r="E1105" i="16" s="1"/>
  <c r="E1106" i="16" s="1" a="1"/>
  <c r="E1106" i="16" s="1"/>
  <c r="E1107" i="16" s="1" a="1"/>
  <c r="E1107" i="16" s="1"/>
  <c r="E1108" i="16" s="1" a="1"/>
  <c r="E1108" i="16" s="1"/>
  <c r="E1109" i="16" s="1" a="1"/>
  <c r="E1109" i="16" s="1"/>
  <c r="E1110" i="16" s="1" a="1"/>
  <c r="E1110" i="16" s="1"/>
  <c r="E1111" i="16" s="1" a="1"/>
  <c r="E1111" i="16" s="1"/>
  <c r="E1112" i="16" s="1" a="1"/>
  <c r="E1112" i="16" s="1"/>
  <c r="E1113" i="16" s="1" a="1"/>
  <c r="E1113" i="16" s="1"/>
  <c r="E1114" i="16" s="1" a="1"/>
  <c r="E1114" i="16" s="1"/>
  <c r="E1115" i="16" s="1" a="1"/>
  <c r="E1115" i="16" s="1"/>
  <c r="E1116" i="16" s="1" a="1"/>
  <c r="E1116" i="16" s="1"/>
  <c r="E1117" i="16" s="1" a="1"/>
  <c r="E1117" i="16" s="1"/>
  <c r="E1118" i="16" s="1" a="1"/>
  <c r="E1118" i="16" s="1"/>
  <c r="E1119" i="16" s="1" a="1"/>
  <c r="E1119" i="16" s="1"/>
  <c r="E1120" i="16" s="1" a="1"/>
  <c r="E1120" i="16" s="1"/>
  <c r="E1121" i="16" s="1" a="1"/>
  <c r="E1121" i="16" s="1"/>
  <c r="E1122" i="16" s="1" a="1"/>
  <c r="E1122" i="16" s="1"/>
  <c r="E1123" i="16" s="1" a="1"/>
  <c r="E1123" i="16" s="1"/>
  <c r="E1124" i="16" s="1" a="1"/>
  <c r="E1124" i="16" s="1"/>
  <c r="E1125" i="16" s="1" a="1"/>
  <c r="E1125" i="16" s="1"/>
  <c r="E1126" i="16" s="1" a="1"/>
  <c r="E1126" i="16" s="1"/>
  <c r="E1127" i="16" s="1" a="1"/>
  <c r="E1127" i="16" s="1"/>
  <c r="E1128" i="16" s="1" a="1"/>
  <c r="E1128" i="16" s="1"/>
  <c r="E1129" i="16" s="1" a="1"/>
  <c r="E1129" i="16" s="1"/>
  <c r="E1130" i="16" s="1" a="1"/>
  <c r="E1130" i="16" s="1"/>
  <c r="E1131" i="16" s="1" a="1"/>
  <c r="E1131" i="16" s="1"/>
  <c r="E1132" i="16" s="1" a="1"/>
  <c r="E1132" i="16" s="1"/>
  <c r="E1133" i="16" s="1" a="1"/>
  <c r="E1133" i="16" s="1"/>
  <c r="E1134" i="16" s="1" a="1"/>
  <c r="E1134" i="16" s="1"/>
  <c r="E1135" i="16" s="1" a="1"/>
  <c r="E1135" i="16" s="1"/>
  <c r="E1136" i="16" s="1" a="1"/>
  <c r="E1136" i="16" s="1"/>
  <c r="E1137" i="16" s="1" a="1"/>
  <c r="E1137" i="16" s="1"/>
  <c r="E1138" i="16" s="1" a="1"/>
  <c r="E1138" i="16" s="1"/>
  <c r="E1139" i="16" s="1" a="1"/>
  <c r="E1139" i="16" s="1"/>
  <c r="E1140" i="16" s="1" a="1"/>
  <c r="E1140" i="16" s="1"/>
  <c r="E1141" i="16" s="1" a="1"/>
  <c r="E1141" i="16" s="1"/>
  <c r="E1142" i="16" s="1" a="1"/>
  <c r="E1142" i="16" s="1"/>
  <c r="E1143" i="16" s="1" a="1"/>
  <c r="E1143" i="16" s="1"/>
  <c r="E1144" i="16" s="1" a="1"/>
  <c r="E1144" i="16" s="1"/>
  <c r="E1145" i="16" s="1" a="1"/>
  <c r="E1145" i="16" s="1"/>
  <c r="E1146" i="16" s="1" a="1"/>
  <c r="E1146" i="16" s="1"/>
  <c r="E1147" i="16" s="1" a="1"/>
  <c r="E1147" i="16" s="1"/>
  <c r="E1148" i="16" s="1" a="1"/>
  <c r="E1148" i="16" s="1"/>
  <c r="E1149" i="16" s="1" a="1"/>
  <c r="E1149" i="16" s="1"/>
  <c r="E1150" i="16" s="1" a="1"/>
  <c r="E1150" i="16" s="1"/>
  <c r="E1151" i="16" s="1" a="1"/>
  <c r="E1151" i="16" s="1"/>
  <c r="E1152" i="16" s="1" a="1"/>
  <c r="E1152" i="16" s="1"/>
  <c r="E1153" i="16" s="1" a="1"/>
  <c r="E1153" i="16" s="1"/>
  <c r="E1154" i="16" s="1" a="1"/>
  <c r="E1154" i="16" s="1"/>
  <c r="E1155" i="16" s="1" a="1"/>
  <c r="E1155" i="16" s="1"/>
  <c r="E1156" i="16" s="1" a="1"/>
  <c r="E1156" i="16" s="1"/>
  <c r="E1157" i="16" s="1" a="1"/>
  <c r="E1157" i="16" s="1"/>
  <c r="E1158" i="16" s="1" a="1"/>
  <c r="E1158" i="16" s="1"/>
  <c r="E1159" i="16" s="1" a="1"/>
  <c r="E1159" i="16" s="1"/>
  <c r="E1160" i="16" s="1" a="1"/>
  <c r="E1160" i="16" s="1"/>
  <c r="E1161" i="16" s="1" a="1"/>
  <c r="E1161" i="16" s="1"/>
  <c r="E1162" i="16" s="1" a="1"/>
  <c r="E1162" i="16" s="1"/>
  <c r="E1163" i="16" s="1" a="1"/>
  <c r="E1163" i="16" s="1"/>
  <c r="E1164" i="16" s="1" a="1"/>
  <c r="E1164" i="16" s="1"/>
  <c r="E1165" i="16" s="1" a="1"/>
  <c r="E1165" i="16" s="1"/>
  <c r="E1166" i="16" s="1" a="1"/>
  <c r="E1166" i="16" s="1"/>
  <c r="E1167" i="16" s="1" a="1"/>
  <c r="E1167" i="16" s="1"/>
  <c r="E1168" i="16" s="1" a="1"/>
  <c r="E1168" i="16" s="1"/>
  <c r="E1169" i="16" s="1" a="1"/>
  <c r="E1169" i="16" s="1"/>
  <c r="E1170" i="16" s="1" a="1"/>
  <c r="E1170" i="16" s="1"/>
  <c r="E1171" i="16" s="1" a="1"/>
  <c r="E1171" i="16" s="1"/>
  <c r="E1172" i="16" s="1" a="1"/>
  <c r="E1172" i="16" s="1"/>
  <c r="E1173" i="16" s="1" a="1"/>
  <c r="E1173" i="16" s="1"/>
  <c r="E1174" i="16" s="1" a="1"/>
  <c r="E1174" i="16" s="1"/>
  <c r="E1175" i="16" s="1" a="1"/>
  <c r="E1175" i="16" s="1"/>
  <c r="E1176" i="16" s="1" a="1"/>
  <c r="E1176" i="16" s="1"/>
  <c r="E1177" i="16" s="1" a="1"/>
  <c r="E1177" i="16" s="1"/>
  <c r="E1178" i="16" s="1" a="1"/>
  <c r="E1178" i="16" s="1"/>
  <c r="E1179" i="16" s="1" a="1"/>
  <c r="E1179" i="16" s="1"/>
  <c r="E1180" i="16" s="1" a="1"/>
  <c r="E1180" i="16" s="1"/>
  <c r="E1181" i="16" s="1" a="1"/>
  <c r="E1181" i="16" s="1"/>
  <c r="E1182" i="16" s="1" a="1"/>
  <c r="E1182" i="16" s="1"/>
  <c r="E1183" i="16" s="1" a="1"/>
  <c r="E1183" i="16" s="1"/>
  <c r="E1184" i="16" s="1" a="1"/>
  <c r="E1184" i="16" s="1"/>
  <c r="E1185" i="16" s="1" a="1"/>
  <c r="E1185" i="16" s="1"/>
  <c r="E1186" i="16" s="1" a="1"/>
  <c r="E1186" i="16" s="1"/>
  <c r="E1187" i="16" s="1" a="1"/>
  <c r="E1187" i="16" s="1"/>
  <c r="E1188" i="16" s="1" a="1"/>
  <c r="E1188" i="16" s="1"/>
  <c r="E1189" i="16" s="1" a="1"/>
  <c r="E1189" i="16" s="1"/>
  <c r="E1190" i="16" s="1" a="1"/>
  <c r="E1190" i="16" s="1"/>
  <c r="E1191" i="16" s="1" a="1"/>
  <c r="E1191" i="16" s="1"/>
  <c r="E1192" i="16" s="1" a="1"/>
  <c r="E1192" i="16" s="1"/>
  <c r="E1193" i="16" s="1" a="1"/>
  <c r="E1193" i="16" s="1"/>
  <c r="E1194" i="16" s="1" a="1"/>
  <c r="E1194" i="16" s="1"/>
  <c r="E1195" i="16" s="1" a="1"/>
  <c r="E1195" i="16" s="1"/>
  <c r="E1196" i="16" s="1" a="1"/>
  <c r="E1196" i="16" s="1"/>
  <c r="E1197" i="16" s="1" a="1"/>
  <c r="E1197" i="16" s="1"/>
  <c r="E1198" i="16" s="1" a="1"/>
  <c r="E1198" i="16" s="1"/>
  <c r="E1199" i="16" s="1" a="1"/>
  <c r="E1199" i="16" s="1"/>
  <c r="E1200" i="16" s="1" a="1"/>
  <c r="E1200" i="16" s="1"/>
  <c r="A126" i="16" a="1"/>
  <c r="A126" i="16" s="1"/>
  <c r="A127" i="16" s="1" a="1"/>
  <c r="A127" i="16" s="1"/>
  <c r="I1056" i="16" l="1" a="1"/>
  <c r="I1056" i="16" s="1"/>
  <c r="I1057" i="16" s="1" a="1"/>
  <c r="I1057" i="16" s="1"/>
  <c r="I1058" i="16" s="1" a="1"/>
  <c r="I1058" i="16" s="1"/>
  <c r="I1059" i="16" s="1" a="1"/>
  <c r="I1059" i="16" s="1"/>
  <c r="I1060" i="16" s="1" a="1"/>
  <c r="I1060" i="16" s="1"/>
  <c r="I1061" i="16" s="1" a="1"/>
  <c r="I1061" i="16" s="1"/>
  <c r="I1062" i="16" s="1" a="1"/>
  <c r="I1062" i="16" s="1"/>
  <c r="I1063" i="16" s="1" a="1"/>
  <c r="I1063" i="16" s="1"/>
  <c r="I1064" i="16" s="1" a="1"/>
  <c r="I1064" i="16" s="1"/>
  <c r="I1065" i="16" s="1" a="1"/>
  <c r="I1065" i="16" s="1"/>
  <c r="I1066" i="16" s="1" a="1"/>
  <c r="I1066" i="16" s="1"/>
  <c r="I1067" i="16" s="1" a="1"/>
  <c r="I1067" i="16" s="1"/>
  <c r="I1068" i="16" s="1" a="1"/>
  <c r="I1068" i="16" s="1"/>
  <c r="I1069" i="16" s="1" a="1"/>
  <c r="I1069" i="16" s="1"/>
  <c r="I1070" i="16" s="1" a="1"/>
  <c r="I1070" i="16" s="1"/>
  <c r="I1071" i="16" s="1" a="1"/>
  <c r="I1071" i="16" s="1"/>
  <c r="I1072" i="16" s="1" a="1"/>
  <c r="I1072" i="16" s="1"/>
  <c r="I1073" i="16" s="1" a="1"/>
  <c r="I1073" i="16" s="1"/>
  <c r="I1074" i="16" s="1" a="1"/>
  <c r="I1074" i="16" s="1"/>
  <c r="I1075" i="16" s="1" a="1"/>
  <c r="I1075" i="16" s="1"/>
  <c r="I1076" i="16" s="1" a="1"/>
  <c r="I1076" i="16" s="1"/>
  <c r="I1077" i="16" s="1" a="1"/>
  <c r="I1077" i="16" s="1"/>
  <c r="I1078" i="16" s="1" a="1"/>
  <c r="I1078" i="16" s="1"/>
  <c r="I1079" i="16" s="1" a="1"/>
  <c r="I1079" i="16" s="1"/>
  <c r="I1080" i="16" s="1" a="1"/>
  <c r="I1080" i="16" s="1"/>
  <c r="I1081" i="16" s="1" a="1"/>
  <c r="I1081" i="16" s="1"/>
  <c r="I1082" i="16" s="1" a="1"/>
  <c r="I1082" i="16" s="1"/>
  <c r="I1083" i="16" s="1" a="1"/>
  <c r="I1083" i="16" s="1"/>
  <c r="I1084" i="16" s="1" a="1"/>
  <c r="I1084" i="16" s="1"/>
  <c r="I1085" i="16" s="1" a="1"/>
  <c r="I1085" i="16" s="1"/>
  <c r="I1086" i="16" s="1" a="1"/>
  <c r="I1086" i="16" s="1"/>
  <c r="I1087" i="16" s="1" a="1"/>
  <c r="I1087" i="16" s="1"/>
  <c r="I1088" i="16" s="1" a="1"/>
  <c r="I1088" i="16" s="1"/>
  <c r="I1089" i="16" s="1" a="1"/>
  <c r="I1089" i="16" s="1"/>
  <c r="I1090" i="16" s="1" a="1"/>
  <c r="I1090" i="16" s="1"/>
  <c r="I1091" i="16" s="1" a="1"/>
  <c r="I1091" i="16" s="1"/>
  <c r="I1092" i="16" s="1" a="1"/>
  <c r="I1092" i="16" s="1"/>
  <c r="I1093" i="16" s="1" a="1"/>
  <c r="I1093" i="16" s="1"/>
  <c r="I1094" i="16" s="1" a="1"/>
  <c r="I1094" i="16" s="1"/>
  <c r="I1095" i="16" s="1" a="1"/>
  <c r="I1095" i="16" s="1"/>
  <c r="I1096" i="16" s="1" a="1"/>
  <c r="I1096" i="16" s="1"/>
  <c r="I1097" i="16" s="1" a="1"/>
  <c r="I1097" i="16" s="1"/>
  <c r="I1098" i="16" s="1" a="1"/>
  <c r="I1098" i="16" s="1"/>
  <c r="I1099" i="16" s="1" a="1"/>
  <c r="I1099" i="16" s="1"/>
  <c r="I1100" i="16" s="1" a="1"/>
  <c r="I1100" i="16" s="1"/>
  <c r="I1101" i="16" s="1" a="1"/>
  <c r="I1101" i="16" s="1"/>
  <c r="I1102" i="16" s="1" a="1"/>
  <c r="I1102" i="16" s="1"/>
  <c r="I1103" i="16" s="1" a="1"/>
  <c r="I1103" i="16" s="1"/>
  <c r="I1104" i="16" s="1" a="1"/>
  <c r="I1104" i="16" s="1"/>
  <c r="I1105" i="16" s="1" a="1"/>
  <c r="I1105" i="16" s="1"/>
  <c r="I1106" i="16" s="1" a="1"/>
  <c r="I1106" i="16" s="1"/>
  <c r="I1107" i="16" s="1" a="1"/>
  <c r="I1107" i="16" s="1"/>
  <c r="I1108" i="16" s="1" a="1"/>
  <c r="I1108" i="16" s="1"/>
  <c r="I1109" i="16" s="1" a="1"/>
  <c r="I1109" i="16" s="1"/>
  <c r="I1110" i="16" s="1" a="1"/>
  <c r="I1110" i="16" s="1"/>
  <c r="I1111" i="16" s="1" a="1"/>
  <c r="I1111" i="16" s="1"/>
  <c r="I1112" i="16" s="1" a="1"/>
  <c r="I1112" i="16" s="1"/>
  <c r="I1113" i="16" s="1" a="1"/>
  <c r="I1113" i="16" s="1"/>
  <c r="I1114" i="16" s="1" a="1"/>
  <c r="I1114" i="16" s="1"/>
  <c r="I1115" i="16" s="1" a="1"/>
  <c r="I1115" i="16" s="1"/>
  <c r="I1116" i="16" s="1" a="1"/>
  <c r="I1116" i="16" s="1"/>
  <c r="I1117" i="16" s="1" a="1"/>
  <c r="I1117" i="16" s="1"/>
  <c r="I1118" i="16" s="1" a="1"/>
  <c r="I1118" i="16" s="1"/>
  <c r="I1119" i="16" s="1" a="1"/>
  <c r="I1119" i="16" s="1"/>
  <c r="I1120" i="16" s="1" a="1"/>
  <c r="I1120" i="16" s="1"/>
  <c r="I1121" i="16" s="1" a="1"/>
  <c r="I1121" i="16" s="1"/>
  <c r="I1122" i="16" s="1" a="1"/>
  <c r="I1122" i="16" s="1"/>
  <c r="I1123" i="16" s="1" a="1"/>
  <c r="I1123" i="16" s="1"/>
  <c r="I1124" i="16" s="1" a="1"/>
  <c r="I1124" i="16" s="1"/>
  <c r="I1125" i="16" s="1" a="1"/>
  <c r="I1125" i="16" s="1"/>
  <c r="I1126" i="16" s="1" a="1"/>
  <c r="I1126" i="16" s="1"/>
  <c r="I1127" i="16" s="1" a="1"/>
  <c r="I1127" i="16" s="1"/>
  <c r="I1128" i="16" s="1" a="1"/>
  <c r="I1128" i="16" s="1"/>
  <c r="I1129" i="16" s="1" a="1"/>
  <c r="I1129" i="16" s="1"/>
  <c r="I1130" i="16" s="1" a="1"/>
  <c r="I1130" i="16" s="1"/>
  <c r="I1131" i="16" s="1" a="1"/>
  <c r="I1131" i="16" s="1"/>
  <c r="I1132" i="16" s="1" a="1"/>
  <c r="I1132" i="16" s="1"/>
  <c r="I1133" i="16" s="1" a="1"/>
  <c r="I1133" i="16" s="1"/>
  <c r="I1134" i="16" s="1" a="1"/>
  <c r="I1134" i="16" s="1"/>
  <c r="I1135" i="16" s="1" a="1"/>
  <c r="I1135" i="16" s="1"/>
  <c r="I1136" i="16" s="1" a="1"/>
  <c r="I1136" i="16" s="1"/>
  <c r="I1137" i="16" s="1" a="1"/>
  <c r="I1137" i="16" s="1"/>
  <c r="I1138" i="16" s="1" a="1"/>
  <c r="I1138" i="16" s="1"/>
  <c r="I1139" i="16" s="1" a="1"/>
  <c r="I1139" i="16" s="1"/>
  <c r="I1140" i="16" s="1" a="1"/>
  <c r="I1140" i="16" s="1"/>
  <c r="I1141" i="16" s="1" a="1"/>
  <c r="I1141" i="16" s="1"/>
  <c r="I1142" i="16" s="1" a="1"/>
  <c r="I1142" i="16" s="1"/>
  <c r="I1143" i="16" s="1" a="1"/>
  <c r="I1143" i="16" s="1"/>
  <c r="I1144" i="16" s="1" a="1"/>
  <c r="I1144" i="16" s="1"/>
  <c r="I1145" i="16" s="1" a="1"/>
  <c r="I1145" i="16" s="1"/>
  <c r="I1146" i="16" s="1" a="1"/>
  <c r="I1146" i="16" s="1"/>
  <c r="I1147" i="16" s="1" a="1"/>
  <c r="I1147" i="16" s="1"/>
  <c r="I1148" i="16" s="1" a="1"/>
  <c r="I1148" i="16" s="1"/>
  <c r="I1149" i="16" s="1" a="1"/>
  <c r="I1149" i="16" s="1"/>
  <c r="I1150" i="16" s="1" a="1"/>
  <c r="I1150" i="16" s="1"/>
  <c r="I1151" i="16" s="1" a="1"/>
  <c r="I1151" i="16" s="1"/>
  <c r="I1152" i="16" s="1" a="1"/>
  <c r="I1152" i="16" s="1"/>
  <c r="I1153" i="16" s="1" a="1"/>
  <c r="I1153" i="16" s="1"/>
  <c r="I1154" i="16" s="1" a="1"/>
  <c r="I1154" i="16" s="1"/>
  <c r="I1155" i="16" s="1" a="1"/>
  <c r="I1155" i="16" s="1"/>
  <c r="I1156" i="16" s="1" a="1"/>
  <c r="I1156" i="16" s="1"/>
  <c r="I1157" i="16" s="1" a="1"/>
  <c r="I1157" i="16" s="1"/>
  <c r="I1158" i="16" s="1" a="1"/>
  <c r="I1158" i="16" s="1"/>
  <c r="I1159" i="16" s="1" a="1"/>
  <c r="I1159" i="16" s="1"/>
  <c r="I1160" i="16" s="1" a="1"/>
  <c r="I1160" i="16" s="1"/>
  <c r="I1161" i="16" s="1" a="1"/>
  <c r="I1161" i="16" s="1"/>
  <c r="I1162" i="16" s="1" a="1"/>
  <c r="I1162" i="16" s="1"/>
  <c r="I1163" i="16" s="1" a="1"/>
  <c r="I1163" i="16" s="1"/>
  <c r="I1164" i="16" s="1" a="1"/>
  <c r="I1164" i="16" s="1"/>
  <c r="I1165" i="16" s="1" a="1"/>
  <c r="I1165" i="16" s="1"/>
  <c r="I1166" i="16" s="1" a="1"/>
  <c r="I1166" i="16" s="1"/>
  <c r="I1167" i="16" s="1" a="1"/>
  <c r="I1167" i="16" s="1"/>
  <c r="I1168" i="16" s="1" a="1"/>
  <c r="I1168" i="16" s="1"/>
  <c r="I1169" i="16" s="1" a="1"/>
  <c r="I1169" i="16" s="1"/>
  <c r="I1170" i="16" s="1" a="1"/>
  <c r="I1170" i="16" s="1"/>
  <c r="I1171" i="16" s="1" a="1"/>
  <c r="I1171" i="16" s="1"/>
  <c r="I1172" i="16" s="1" a="1"/>
  <c r="I1172" i="16" s="1"/>
  <c r="I1173" i="16" s="1" a="1"/>
  <c r="I1173" i="16" s="1"/>
  <c r="I1174" i="16" s="1" a="1"/>
  <c r="I1174" i="16" s="1"/>
  <c r="I1175" i="16" s="1" a="1"/>
  <c r="I1175" i="16" s="1"/>
  <c r="I1176" i="16" s="1" a="1"/>
  <c r="I1176" i="16" s="1"/>
  <c r="I1177" i="16" s="1" a="1"/>
  <c r="I1177" i="16" s="1"/>
  <c r="I1178" i="16" s="1" a="1"/>
  <c r="I1178" i="16" s="1"/>
  <c r="I1179" i="16" s="1" a="1"/>
  <c r="I1179" i="16" s="1"/>
  <c r="I1180" i="16" s="1" a="1"/>
  <c r="I1180" i="16" s="1"/>
  <c r="I1181" i="16" s="1" a="1"/>
  <c r="I1181" i="16" s="1"/>
  <c r="I1182" i="16" s="1" a="1"/>
  <c r="I1182" i="16" s="1"/>
  <c r="I1183" i="16" s="1" a="1"/>
  <c r="I1183" i="16" s="1"/>
  <c r="I1184" i="16" s="1" a="1"/>
  <c r="I1184" i="16" s="1"/>
  <c r="I1185" i="16" s="1" a="1"/>
  <c r="I1185" i="16" s="1"/>
  <c r="I1186" i="16" s="1" a="1"/>
  <c r="I1186" i="16" s="1"/>
  <c r="I1187" i="16" s="1" a="1"/>
  <c r="I1187" i="16" s="1"/>
  <c r="I1188" i="16" s="1" a="1"/>
  <c r="I1188" i="16" s="1"/>
  <c r="I1189" i="16" s="1" a="1"/>
  <c r="I1189" i="16" s="1"/>
  <c r="I1190" i="16" s="1" a="1"/>
  <c r="I1190" i="16" s="1"/>
  <c r="I1191" i="16" s="1" a="1"/>
  <c r="I1191" i="16" s="1"/>
  <c r="I1192" i="16" s="1" a="1"/>
  <c r="I1192" i="16" s="1"/>
  <c r="I1193" i="16" s="1" a="1"/>
  <c r="I1193" i="16" s="1"/>
  <c r="I1194" i="16" s="1" a="1"/>
  <c r="I1194" i="16" s="1"/>
  <c r="I1195" i="16" s="1" a="1"/>
  <c r="I1195" i="16" s="1"/>
  <c r="I1196" i="16" s="1" a="1"/>
  <c r="I1196" i="16" s="1"/>
  <c r="I1197" i="16" s="1" a="1"/>
  <c r="I1197" i="16" s="1"/>
  <c r="I1198" i="16" s="1" a="1"/>
  <c r="I1198" i="16" s="1"/>
  <c r="I1199" i="16" s="1" a="1"/>
  <c r="I1199" i="16" s="1"/>
  <c r="I1200" i="16" s="1" a="1"/>
  <c r="I1200" i="16" s="1"/>
  <c r="E1201" i="16" a="1"/>
  <c r="E1201" i="16" s="1"/>
  <c r="E1202" i="16" s="1" a="1"/>
  <c r="E1202" i="16" s="1"/>
  <c r="A128" i="16" a="1"/>
  <c r="A128" i="16" s="1"/>
  <c r="A129" i="16" s="1" a="1"/>
  <c r="A129" i="16" s="1"/>
  <c r="A130" i="16" s="1" a="1"/>
  <c r="A130" i="16" s="1"/>
  <c r="A131" i="16" s="1" a="1"/>
  <c r="A131" i="16" s="1"/>
  <c r="A132" i="16" s="1" a="1"/>
  <c r="A132" i="16" s="1"/>
  <c r="A133" i="16" s="1" a="1"/>
  <c r="A133" i="16" s="1"/>
  <c r="A134" i="16" s="1" a="1"/>
  <c r="A134" i="16" s="1"/>
  <c r="A135" i="16" s="1" a="1"/>
  <c r="A135" i="16" s="1"/>
  <c r="A136" i="16" s="1" a="1"/>
  <c r="A136" i="16" s="1"/>
  <c r="A137" i="16" s="1" a="1"/>
  <c r="A137" i="16" s="1"/>
  <c r="A138" i="16" s="1" a="1"/>
  <c r="A138" i="16" s="1"/>
  <c r="A139" i="16" s="1" a="1"/>
  <c r="A139" i="16" s="1"/>
  <c r="A140" i="16" s="1" a="1"/>
  <c r="A140" i="16" s="1"/>
  <c r="I1201" i="16" l="1" a="1"/>
  <c r="I1201" i="16" s="1"/>
  <c r="E1203" i="16" a="1"/>
  <c r="E1203" i="16" s="1"/>
  <c r="A141" i="16" a="1"/>
  <c r="A141" i="16" s="1"/>
  <c r="I1202" i="16" l="1" a="1"/>
  <c r="I1202" i="16" s="1"/>
  <c r="E1204" i="16" a="1"/>
  <c r="E1204" i="16" s="1"/>
  <c r="A142" i="16" a="1"/>
  <c r="A142" i="16" s="1"/>
  <c r="A143" i="16" s="1" a="1"/>
  <c r="A143" i="16" s="1"/>
  <c r="I1203" i="16" l="1" a="1"/>
  <c r="I1203" i="16" s="1"/>
  <c r="E1205" i="16" a="1"/>
  <c r="E1205" i="16" s="1"/>
  <c r="E1206" i="16" s="1" a="1"/>
  <c r="E1206" i="16" s="1"/>
  <c r="A144" i="16" a="1"/>
  <c r="A144" i="16" s="1"/>
  <c r="I1204" i="16" l="1" a="1"/>
  <c r="I1204" i="16" s="1"/>
  <c r="E1207" i="16" a="1"/>
  <c r="E1207" i="16" s="1"/>
  <c r="E1208" i="16" s="1" a="1"/>
  <c r="E1208" i="16" s="1"/>
  <c r="E1209" i="16" s="1" a="1"/>
  <c r="E1209" i="16" s="1"/>
  <c r="E1210" i="16" s="1" a="1"/>
  <c r="E1210" i="16" s="1"/>
  <c r="E1211" i="16" s="1" a="1"/>
  <c r="E1211" i="16" s="1"/>
  <c r="E1212" i="16" s="1" a="1"/>
  <c r="E1212" i="16" s="1"/>
  <c r="E1213" i="16" s="1" a="1"/>
  <c r="E1213" i="16" s="1"/>
  <c r="E1214" i="16" s="1" a="1"/>
  <c r="E1214" i="16" s="1"/>
  <c r="E1215" i="16" s="1" a="1"/>
  <c r="E1215" i="16" s="1"/>
  <c r="E1216" i="16" s="1" a="1"/>
  <c r="E1216" i="16" s="1"/>
  <c r="E1217" i="16" s="1" a="1"/>
  <c r="E1217" i="16" s="1"/>
  <c r="E1218" i="16" s="1" a="1"/>
  <c r="E1218" i="16" s="1"/>
  <c r="E1219" i="16" s="1" a="1"/>
  <c r="E1219" i="16" s="1"/>
  <c r="E1220" i="16" s="1" a="1"/>
  <c r="E1220" i="16" s="1"/>
  <c r="E1221" i="16" s="1" a="1"/>
  <c r="E1221" i="16" s="1"/>
  <c r="E1222" i="16" s="1" a="1"/>
  <c r="E1222" i="16" s="1"/>
  <c r="E1223" i="16" s="1" a="1"/>
  <c r="E1223" i="16" s="1"/>
  <c r="E1224" i="16" s="1" a="1"/>
  <c r="E1224" i="16" s="1"/>
  <c r="E1225" i="16" s="1" a="1"/>
  <c r="E1225" i="16" s="1"/>
  <c r="E1226" i="16" s="1" a="1"/>
  <c r="E1226" i="16" s="1"/>
  <c r="E1227" i="16" s="1" a="1"/>
  <c r="E1227" i="16" s="1"/>
  <c r="E1228" i="16" s="1" a="1"/>
  <c r="E1228" i="16" s="1"/>
  <c r="E1229" i="16" s="1" a="1"/>
  <c r="E1229" i="16" s="1"/>
  <c r="E1230" i="16" s="1" a="1"/>
  <c r="E1230" i="16" s="1"/>
  <c r="E1231" i="16" s="1" a="1"/>
  <c r="E1231" i="16" s="1"/>
  <c r="E1232" i="16" s="1" a="1"/>
  <c r="E1232" i="16" s="1"/>
  <c r="E1233" i="16" s="1" a="1"/>
  <c r="E1233" i="16" s="1"/>
  <c r="E1234" i="16" s="1" a="1"/>
  <c r="E1234" i="16" s="1"/>
  <c r="E1235" i="16" s="1" a="1"/>
  <c r="E1235" i="16" s="1"/>
  <c r="E1236" i="16" s="1" a="1"/>
  <c r="E1236" i="16" s="1"/>
  <c r="E1237" i="16" s="1" a="1"/>
  <c r="E1237" i="16" s="1"/>
  <c r="E1238" i="16" s="1" a="1"/>
  <c r="E1238" i="16" s="1"/>
  <c r="E1239" i="16" s="1" a="1"/>
  <c r="E1239" i="16" s="1"/>
  <c r="E1240" i="16" s="1" a="1"/>
  <c r="E1240" i="16" s="1"/>
  <c r="E1241" i="16" s="1" a="1"/>
  <c r="E1241" i="16" s="1"/>
  <c r="E1242" i="16" s="1" a="1"/>
  <c r="E1242" i="16" s="1"/>
  <c r="E1243" i="16" s="1" a="1"/>
  <c r="E1243" i="16" s="1"/>
  <c r="E1244" i="16" s="1" a="1"/>
  <c r="E1244" i="16" s="1"/>
  <c r="E1245" i="16" s="1" a="1"/>
  <c r="E1245" i="16" s="1"/>
  <c r="E1246" i="16" s="1" a="1"/>
  <c r="E1246" i="16" s="1"/>
  <c r="E1247" i="16" s="1" a="1"/>
  <c r="E1247" i="16" s="1"/>
  <c r="E1248" i="16" s="1" a="1"/>
  <c r="E1248" i="16" s="1"/>
  <c r="E1249" i="16" s="1" a="1"/>
  <c r="E1249" i="16" s="1"/>
  <c r="E1250" i="16" s="1" a="1"/>
  <c r="E1250" i="16" s="1"/>
  <c r="E1251" i="16" s="1" a="1"/>
  <c r="E1251" i="16" s="1"/>
  <c r="E1252" i="16" s="1" a="1"/>
  <c r="E1252" i="16" s="1"/>
  <c r="E1253" i="16" s="1" a="1"/>
  <c r="E1253" i="16" s="1"/>
  <c r="E1254" i="16" s="1" a="1"/>
  <c r="E1254" i="16" s="1"/>
  <c r="E1255" i="16" s="1" a="1"/>
  <c r="E1255" i="16" s="1"/>
  <c r="E1256" i="16" s="1" a="1"/>
  <c r="E1256" i="16" s="1"/>
  <c r="E1257" i="16" s="1" a="1"/>
  <c r="E1257" i="16" s="1"/>
  <c r="E1258" i="16" s="1" a="1"/>
  <c r="E1258" i="16" s="1"/>
  <c r="E1259" i="16" s="1" a="1"/>
  <c r="E1259" i="16" s="1"/>
  <c r="E1260" i="16" s="1" a="1"/>
  <c r="E1260" i="16" s="1"/>
  <c r="E1261" i="16" s="1" a="1"/>
  <c r="E1261" i="16" s="1"/>
  <c r="E1262" i="16" s="1" a="1"/>
  <c r="E1262" i="16" s="1"/>
  <c r="E1263" i="16" s="1" a="1"/>
  <c r="E1263" i="16" s="1"/>
  <c r="E1264" i="16" s="1" a="1"/>
  <c r="E1264" i="16" s="1"/>
  <c r="E1265" i="16" s="1" a="1"/>
  <c r="E1265" i="16" s="1"/>
  <c r="E1266" i="16" s="1" a="1"/>
  <c r="E1266" i="16" s="1"/>
  <c r="E1267" i="16" s="1" a="1"/>
  <c r="E1267" i="16" s="1"/>
  <c r="E1268" i="16" s="1" a="1"/>
  <c r="E1268" i="16" s="1"/>
  <c r="E1269" i="16" s="1" a="1"/>
  <c r="E1269" i="16" s="1"/>
  <c r="E1270" i="16" s="1" a="1"/>
  <c r="E1270" i="16" s="1"/>
  <c r="E1271" i="16" s="1" a="1"/>
  <c r="E1271" i="16" s="1"/>
  <c r="E1272" i="16" s="1" a="1"/>
  <c r="E1272" i="16" s="1"/>
  <c r="E1273" i="16" s="1" a="1"/>
  <c r="E1273" i="16" s="1"/>
  <c r="E1274" i="16" s="1" a="1"/>
  <c r="E1274" i="16" s="1"/>
  <c r="E1275" i="16" s="1" a="1"/>
  <c r="E1275" i="16" s="1"/>
  <c r="E1276" i="16" s="1" a="1"/>
  <c r="E1276" i="16" s="1"/>
  <c r="E1277" i="16" s="1" a="1"/>
  <c r="E1277" i="16" s="1"/>
  <c r="E1278" i="16" s="1" a="1"/>
  <c r="E1278" i="16" s="1"/>
  <c r="E1279" i="16" s="1" a="1"/>
  <c r="E1279" i="16" s="1"/>
  <c r="E1280" i="16" s="1" a="1"/>
  <c r="E1280" i="16" s="1"/>
  <c r="E1281" i="16" s="1" a="1"/>
  <c r="E1281" i="16" s="1"/>
  <c r="E1282" i="16" s="1" a="1"/>
  <c r="E1282" i="16" s="1"/>
  <c r="E1283" i="16" s="1" a="1"/>
  <c r="E1283" i="16" s="1"/>
  <c r="E1284" i="16" s="1" a="1"/>
  <c r="E1284" i="16" s="1"/>
  <c r="E1285" i="16" s="1" a="1"/>
  <c r="E1285" i="16" s="1"/>
  <c r="E1286" i="16" s="1" a="1"/>
  <c r="E1286" i="16" s="1"/>
  <c r="E1287" i="16" s="1" a="1"/>
  <c r="E1287" i="16" s="1"/>
  <c r="E1288" i="16" s="1" a="1"/>
  <c r="E1288" i="16" s="1"/>
  <c r="E1289" i="16" s="1" a="1"/>
  <c r="E1289" i="16" s="1"/>
  <c r="E1290" i="16" s="1" a="1"/>
  <c r="E1290" i="16" s="1"/>
  <c r="E1291" i="16" s="1" a="1"/>
  <c r="E1291" i="16" s="1"/>
  <c r="E1292" i="16" s="1" a="1"/>
  <c r="E1292" i="16" s="1"/>
  <c r="E1293" i="16" s="1" a="1"/>
  <c r="E1293" i="16" s="1"/>
  <c r="E1294" i="16" s="1" a="1"/>
  <c r="E1294" i="16" s="1"/>
  <c r="E1295" i="16" s="1" a="1"/>
  <c r="E1295" i="16" s="1"/>
  <c r="E1296" i="16" s="1" a="1"/>
  <c r="E1296" i="16" s="1"/>
  <c r="E1297" i="16" s="1" a="1"/>
  <c r="E1297" i="16" s="1"/>
  <c r="E1298" i="16" s="1" a="1"/>
  <c r="E1298" i="16" s="1"/>
  <c r="E1299" i="16" s="1" a="1"/>
  <c r="E1299" i="16" s="1"/>
  <c r="E1300" i="16" s="1" a="1"/>
  <c r="E1300" i="16" s="1"/>
  <c r="E1301" i="16" s="1" a="1"/>
  <c r="E1301" i="16" s="1"/>
  <c r="E1302" i="16" s="1" a="1"/>
  <c r="E1302" i="16" s="1"/>
  <c r="E1303" i="16" s="1" a="1"/>
  <c r="E1303" i="16" s="1"/>
  <c r="E1304" i="16" s="1" a="1"/>
  <c r="E1304" i="16" s="1"/>
  <c r="E1305" i="16" s="1" a="1"/>
  <c r="E1305" i="16" s="1"/>
  <c r="E1306" i="16" s="1" a="1"/>
  <c r="E1306" i="16" s="1"/>
  <c r="E1307" i="16" s="1" a="1"/>
  <c r="E1307" i="16" s="1"/>
  <c r="E1308" i="16" s="1" a="1"/>
  <c r="E1308" i="16" s="1"/>
  <c r="E1309" i="16" s="1" a="1"/>
  <c r="E1309" i="16" s="1"/>
  <c r="E1310" i="16" s="1" a="1"/>
  <c r="E1310" i="16" s="1"/>
  <c r="E1311" i="16" s="1" a="1"/>
  <c r="E1311" i="16" s="1"/>
  <c r="E1312" i="16" s="1" a="1"/>
  <c r="E1312" i="16" s="1"/>
  <c r="E1313" i="16" s="1" a="1"/>
  <c r="E1313" i="16" s="1"/>
  <c r="E1314" i="16" s="1" a="1"/>
  <c r="E1314" i="16" s="1"/>
  <c r="E1315" i="16" s="1" a="1"/>
  <c r="E1315" i="16" s="1"/>
  <c r="E1316" i="16" s="1" a="1"/>
  <c r="E1316" i="16" s="1"/>
  <c r="E1317" i="16" s="1" a="1"/>
  <c r="E1317" i="16" s="1"/>
  <c r="E1318" i="16" s="1" a="1"/>
  <c r="E1318" i="16" s="1"/>
  <c r="E1319" i="16" s="1" a="1"/>
  <c r="E1319" i="16" s="1"/>
  <c r="E1320" i="16" s="1" a="1"/>
  <c r="E1320" i="16" s="1"/>
  <c r="E1321" i="16" s="1" a="1"/>
  <c r="E1321" i="16" s="1"/>
  <c r="E1322" i="16" s="1" a="1"/>
  <c r="E1322" i="16" s="1"/>
  <c r="E1323" i="16" s="1" a="1"/>
  <c r="E1323" i="16" s="1"/>
  <c r="E1324" i="16" s="1" a="1"/>
  <c r="E1324" i="16" s="1"/>
  <c r="E1325" i="16" s="1" a="1"/>
  <c r="E1325" i="16" s="1"/>
  <c r="E1326" i="16" s="1" a="1"/>
  <c r="E1326" i="16" s="1"/>
  <c r="E1327" i="16" s="1" a="1"/>
  <c r="E1327" i="16" s="1"/>
  <c r="E1328" i="16" s="1" a="1"/>
  <c r="E1328" i="16" s="1"/>
  <c r="E1329" i="16" s="1" a="1"/>
  <c r="E1329" i="16" s="1"/>
  <c r="E1330" i="16" s="1" a="1"/>
  <c r="E1330" i="16" s="1"/>
  <c r="E1331" i="16" s="1" a="1"/>
  <c r="E1331" i="16" s="1"/>
  <c r="E1332" i="16" s="1" a="1"/>
  <c r="E1332" i="16" s="1"/>
  <c r="E1333" i="16" s="1" a="1"/>
  <c r="E1333" i="16" s="1"/>
  <c r="E1334" i="16" s="1" a="1"/>
  <c r="E1334" i="16" s="1"/>
  <c r="E1335" i="16" s="1" a="1"/>
  <c r="E1335" i="16" s="1"/>
  <c r="E1336" i="16" s="1" a="1"/>
  <c r="E1336" i="16" s="1"/>
  <c r="E1337" i="16" s="1" a="1"/>
  <c r="E1337" i="16" s="1"/>
  <c r="E1338" i="16" s="1" a="1"/>
  <c r="E1338" i="16" s="1"/>
  <c r="E1339" i="16" s="1" a="1"/>
  <c r="E1339" i="16" s="1"/>
  <c r="E1340" i="16" s="1" a="1"/>
  <c r="E1340" i="16" s="1"/>
  <c r="E1341" i="16" s="1" a="1"/>
  <c r="E1341" i="16" s="1"/>
  <c r="E1342" i="16" s="1" a="1"/>
  <c r="E1342" i="16" s="1"/>
  <c r="E1343" i="16" s="1" a="1"/>
  <c r="E1343" i="16" s="1"/>
  <c r="E1344" i="16" s="1" a="1"/>
  <c r="E1344" i="16" s="1"/>
  <c r="E1345" i="16" s="1" a="1"/>
  <c r="E1345" i="16" s="1"/>
  <c r="E1346" i="16" s="1" a="1"/>
  <c r="E1346" i="16" s="1"/>
  <c r="E1347" i="16" s="1" a="1"/>
  <c r="E1347" i="16" s="1"/>
  <c r="E1348" i="16" s="1" a="1"/>
  <c r="E1348" i="16" s="1"/>
  <c r="E1349" i="16" s="1" a="1"/>
  <c r="E1349" i="16" s="1"/>
  <c r="E1350" i="16" s="1" a="1"/>
  <c r="E1350" i="16" s="1"/>
  <c r="A145" i="16" a="1"/>
  <c r="A145" i="16" s="1"/>
  <c r="I1205" i="16" l="1" a="1"/>
  <c r="I1205" i="16" s="1"/>
  <c r="I1206" i="16" s="1" a="1"/>
  <c r="I1206" i="16" s="1"/>
  <c r="E1351" i="16" a="1"/>
  <c r="E1351" i="16" s="1"/>
  <c r="E1352" i="16" s="1" a="1"/>
  <c r="E1352" i="16" s="1"/>
  <c r="A146" i="16" a="1"/>
  <c r="A146" i="16" s="1"/>
  <c r="A147" i="16" s="1" a="1"/>
  <c r="A147" i="16" s="1"/>
  <c r="I1207" i="16" l="1" a="1"/>
  <c r="I1207" i="16" s="1"/>
  <c r="E1353" i="16" a="1"/>
  <c r="E1353" i="16" s="1"/>
  <c r="A148" i="16" a="1"/>
  <c r="A148" i="16" s="1"/>
  <c r="A149" i="16" s="1" a="1"/>
  <c r="A149" i="16" s="1"/>
  <c r="A150" i="16" s="1" a="1"/>
  <c r="A150" i="16" s="1"/>
  <c r="A151" i="16" s="1" a="1"/>
  <c r="A151" i="16" s="1"/>
  <c r="A152" i="16" s="1" a="1"/>
  <c r="A152" i="16" s="1"/>
  <c r="A153" i="16" s="1" a="1"/>
  <c r="A153" i="16" s="1"/>
  <c r="A154" i="16" s="1" a="1"/>
  <c r="A154" i="16" s="1"/>
  <c r="A155" i="16" s="1" a="1"/>
  <c r="A155" i="16" s="1"/>
  <c r="A156" i="16" s="1" a="1"/>
  <c r="A156" i="16" s="1"/>
  <c r="A157" i="16" s="1" a="1"/>
  <c r="A157" i="16" s="1"/>
  <c r="A158" i="16" s="1" a="1"/>
  <c r="A158" i="16" s="1"/>
  <c r="A159" i="16" s="1" a="1"/>
  <c r="A159" i="16" s="1"/>
  <c r="A160" i="16" s="1" a="1"/>
  <c r="A160" i="16" s="1"/>
  <c r="I1208" i="16" l="1" a="1"/>
  <c r="I1208" i="16" s="1"/>
  <c r="E1354" i="16" a="1"/>
  <c r="E1354" i="16" s="1"/>
  <c r="A161" i="16" a="1"/>
  <c r="A161" i="16" s="1"/>
  <c r="I1209" i="16" l="1" a="1"/>
  <c r="I1209" i="16" s="1"/>
  <c r="I1210" i="16" s="1" a="1"/>
  <c r="I1210" i="16" s="1"/>
  <c r="I1211" i="16" s="1" a="1"/>
  <c r="I1211" i="16" s="1"/>
  <c r="I1212" i="16" s="1" a="1"/>
  <c r="I1212" i="16" s="1"/>
  <c r="I1213" i="16" s="1" a="1"/>
  <c r="I1213" i="16" s="1"/>
  <c r="I1214" i="16" s="1" a="1"/>
  <c r="I1214" i="16" s="1"/>
  <c r="I1215" i="16" s="1" a="1"/>
  <c r="I1215" i="16" s="1"/>
  <c r="I1216" i="16" s="1" a="1"/>
  <c r="I1216" i="16" s="1"/>
  <c r="I1217" i="16" s="1" a="1"/>
  <c r="I1217" i="16" s="1"/>
  <c r="I1218" i="16" s="1" a="1"/>
  <c r="I1218" i="16" s="1"/>
  <c r="I1219" i="16" s="1" a="1"/>
  <c r="I1219" i="16" s="1"/>
  <c r="I1220" i="16" s="1" a="1"/>
  <c r="I1220" i="16" s="1"/>
  <c r="I1221" i="16" s="1" a="1"/>
  <c r="I1221" i="16" s="1"/>
  <c r="I1222" i="16" s="1" a="1"/>
  <c r="I1222" i="16" s="1"/>
  <c r="I1223" i="16" s="1" a="1"/>
  <c r="I1223" i="16" s="1"/>
  <c r="I1224" i="16" s="1" a="1"/>
  <c r="I1224" i="16" s="1"/>
  <c r="I1225" i="16" s="1" a="1"/>
  <c r="I1225" i="16" s="1"/>
  <c r="I1226" i="16" s="1" a="1"/>
  <c r="I1226" i="16" s="1"/>
  <c r="I1227" i="16" s="1" a="1"/>
  <c r="I1227" i="16" s="1"/>
  <c r="I1228" i="16" s="1" a="1"/>
  <c r="I1228" i="16" s="1"/>
  <c r="I1229" i="16" s="1" a="1"/>
  <c r="I1229" i="16" s="1"/>
  <c r="I1230" i="16" s="1" a="1"/>
  <c r="I1230" i="16" s="1"/>
  <c r="I1231" i="16" s="1" a="1"/>
  <c r="I1231" i="16" s="1"/>
  <c r="I1232" i="16" s="1" a="1"/>
  <c r="I1232" i="16" s="1"/>
  <c r="I1233" i="16" s="1" a="1"/>
  <c r="I1233" i="16" s="1"/>
  <c r="I1234" i="16" s="1" a="1"/>
  <c r="I1234" i="16" s="1"/>
  <c r="I1235" i="16" s="1" a="1"/>
  <c r="I1235" i="16" s="1"/>
  <c r="I1236" i="16" s="1" a="1"/>
  <c r="I1236" i="16" s="1"/>
  <c r="I1237" i="16" s="1" a="1"/>
  <c r="I1237" i="16" s="1"/>
  <c r="I1238" i="16" s="1" a="1"/>
  <c r="I1238" i="16" s="1"/>
  <c r="I1239" i="16" s="1" a="1"/>
  <c r="I1239" i="16" s="1"/>
  <c r="I1240" i="16" s="1" a="1"/>
  <c r="I1240" i="16" s="1"/>
  <c r="I1241" i="16" s="1" a="1"/>
  <c r="I1241" i="16" s="1"/>
  <c r="I1242" i="16" s="1" a="1"/>
  <c r="I1242" i="16" s="1"/>
  <c r="I1243" i="16" s="1" a="1"/>
  <c r="I1243" i="16" s="1"/>
  <c r="I1244" i="16" s="1" a="1"/>
  <c r="I1244" i="16" s="1"/>
  <c r="I1245" i="16" s="1" a="1"/>
  <c r="I1245" i="16" s="1"/>
  <c r="I1246" i="16" s="1" a="1"/>
  <c r="I1246" i="16" s="1"/>
  <c r="I1247" i="16" s="1" a="1"/>
  <c r="I1247" i="16" s="1"/>
  <c r="I1248" i="16" s="1" a="1"/>
  <c r="I1248" i="16" s="1"/>
  <c r="I1249" i="16" s="1" a="1"/>
  <c r="I1249" i="16" s="1"/>
  <c r="I1250" i="16" s="1" a="1"/>
  <c r="I1250" i="16" s="1"/>
  <c r="I1251" i="16" s="1" a="1"/>
  <c r="I1251" i="16" s="1"/>
  <c r="I1252" i="16" s="1" a="1"/>
  <c r="I1252" i="16" s="1"/>
  <c r="I1253" i="16" s="1" a="1"/>
  <c r="I1253" i="16" s="1"/>
  <c r="I1254" i="16" s="1" a="1"/>
  <c r="I1254" i="16" s="1"/>
  <c r="I1255" i="16" s="1" a="1"/>
  <c r="I1255" i="16" s="1"/>
  <c r="I1256" i="16" s="1" a="1"/>
  <c r="I1256" i="16" s="1"/>
  <c r="I1257" i="16" s="1" a="1"/>
  <c r="I1257" i="16" s="1"/>
  <c r="I1258" i="16" s="1" a="1"/>
  <c r="I1258" i="16" s="1"/>
  <c r="I1259" i="16" s="1" a="1"/>
  <c r="I1259" i="16" s="1"/>
  <c r="I1260" i="16" s="1" a="1"/>
  <c r="I1260" i="16" s="1"/>
  <c r="I1261" i="16" s="1" a="1"/>
  <c r="I1261" i="16" s="1"/>
  <c r="I1262" i="16" s="1" a="1"/>
  <c r="I1262" i="16" s="1"/>
  <c r="I1263" i="16" s="1" a="1"/>
  <c r="I1263" i="16" s="1"/>
  <c r="I1264" i="16" s="1" a="1"/>
  <c r="I1264" i="16" s="1"/>
  <c r="I1265" i="16" s="1" a="1"/>
  <c r="I1265" i="16" s="1"/>
  <c r="I1266" i="16" s="1" a="1"/>
  <c r="I1266" i="16" s="1"/>
  <c r="I1267" i="16" s="1" a="1"/>
  <c r="I1267" i="16" s="1"/>
  <c r="I1268" i="16" s="1" a="1"/>
  <c r="I1268" i="16" s="1"/>
  <c r="I1269" i="16" s="1" a="1"/>
  <c r="I1269" i="16" s="1"/>
  <c r="I1270" i="16" s="1" a="1"/>
  <c r="I1270" i="16" s="1"/>
  <c r="I1271" i="16" s="1" a="1"/>
  <c r="I1271" i="16" s="1"/>
  <c r="I1272" i="16" s="1" a="1"/>
  <c r="I1272" i="16" s="1"/>
  <c r="I1273" i="16" s="1" a="1"/>
  <c r="I1273" i="16" s="1"/>
  <c r="I1274" i="16" s="1" a="1"/>
  <c r="I1274" i="16" s="1"/>
  <c r="I1275" i="16" s="1" a="1"/>
  <c r="I1275" i="16" s="1"/>
  <c r="I1276" i="16" s="1" a="1"/>
  <c r="I1276" i="16" s="1"/>
  <c r="I1277" i="16" s="1" a="1"/>
  <c r="I1277" i="16" s="1"/>
  <c r="I1278" i="16" s="1" a="1"/>
  <c r="I1278" i="16" s="1"/>
  <c r="I1279" i="16" s="1" a="1"/>
  <c r="I1279" i="16" s="1"/>
  <c r="I1280" i="16" s="1" a="1"/>
  <c r="I1280" i="16" s="1"/>
  <c r="I1281" i="16" s="1" a="1"/>
  <c r="I1281" i="16" s="1"/>
  <c r="I1282" i="16" s="1" a="1"/>
  <c r="I1282" i="16" s="1"/>
  <c r="I1283" i="16" s="1" a="1"/>
  <c r="I1283" i="16" s="1"/>
  <c r="I1284" i="16" s="1" a="1"/>
  <c r="I1284" i="16" s="1"/>
  <c r="I1285" i="16" s="1" a="1"/>
  <c r="I1285" i="16" s="1"/>
  <c r="I1286" i="16" s="1" a="1"/>
  <c r="I1286" i="16" s="1"/>
  <c r="I1287" i="16" s="1" a="1"/>
  <c r="I1287" i="16" s="1"/>
  <c r="I1288" i="16" s="1" a="1"/>
  <c r="I1288" i="16" s="1"/>
  <c r="I1289" i="16" s="1" a="1"/>
  <c r="I1289" i="16" s="1"/>
  <c r="I1290" i="16" s="1" a="1"/>
  <c r="I1290" i="16" s="1"/>
  <c r="I1291" i="16" s="1" a="1"/>
  <c r="I1291" i="16" s="1"/>
  <c r="I1292" i="16" s="1" a="1"/>
  <c r="I1292" i="16" s="1"/>
  <c r="I1293" i="16" s="1" a="1"/>
  <c r="I1293" i="16" s="1"/>
  <c r="I1294" i="16" s="1" a="1"/>
  <c r="I1294" i="16" s="1"/>
  <c r="I1295" i="16" s="1" a="1"/>
  <c r="I1295" i="16" s="1"/>
  <c r="I1296" i="16" s="1" a="1"/>
  <c r="I1296" i="16" s="1"/>
  <c r="I1297" i="16" s="1" a="1"/>
  <c r="I1297" i="16" s="1"/>
  <c r="I1298" i="16" s="1" a="1"/>
  <c r="I1298" i="16" s="1"/>
  <c r="I1299" i="16" s="1" a="1"/>
  <c r="I1299" i="16" s="1"/>
  <c r="I1300" i="16" s="1" a="1"/>
  <c r="I1300" i="16" s="1"/>
  <c r="I1301" i="16" s="1" a="1"/>
  <c r="I1301" i="16" s="1"/>
  <c r="I1302" i="16" s="1" a="1"/>
  <c r="I1302" i="16" s="1"/>
  <c r="I1303" i="16" s="1" a="1"/>
  <c r="I1303" i="16" s="1"/>
  <c r="I1304" i="16" s="1" a="1"/>
  <c r="I1304" i="16" s="1"/>
  <c r="I1305" i="16" s="1" a="1"/>
  <c r="I1305" i="16" s="1"/>
  <c r="I1306" i="16" s="1" a="1"/>
  <c r="I1306" i="16" s="1"/>
  <c r="I1307" i="16" s="1" a="1"/>
  <c r="I1307" i="16" s="1"/>
  <c r="I1308" i="16" s="1" a="1"/>
  <c r="I1308" i="16" s="1"/>
  <c r="I1309" i="16" s="1" a="1"/>
  <c r="I1309" i="16" s="1"/>
  <c r="I1310" i="16" s="1" a="1"/>
  <c r="I1310" i="16" s="1"/>
  <c r="I1311" i="16" s="1" a="1"/>
  <c r="I1311" i="16" s="1"/>
  <c r="I1312" i="16" s="1" a="1"/>
  <c r="I1312" i="16" s="1"/>
  <c r="I1313" i="16" s="1" a="1"/>
  <c r="I1313" i="16" s="1"/>
  <c r="I1314" i="16" s="1" a="1"/>
  <c r="I1314" i="16" s="1"/>
  <c r="I1315" i="16" s="1" a="1"/>
  <c r="I1315" i="16" s="1"/>
  <c r="I1316" i="16" s="1" a="1"/>
  <c r="I1316" i="16" s="1"/>
  <c r="I1317" i="16" s="1" a="1"/>
  <c r="I1317" i="16" s="1"/>
  <c r="I1318" i="16" s="1" a="1"/>
  <c r="I1318" i="16" s="1"/>
  <c r="I1319" i="16" s="1" a="1"/>
  <c r="I1319" i="16" s="1"/>
  <c r="I1320" i="16" s="1" a="1"/>
  <c r="I1320" i="16" s="1"/>
  <c r="I1321" i="16" s="1" a="1"/>
  <c r="I1321" i="16" s="1"/>
  <c r="I1322" i="16" s="1" a="1"/>
  <c r="I1322" i="16" s="1"/>
  <c r="I1323" i="16" s="1" a="1"/>
  <c r="I1323" i="16" s="1"/>
  <c r="I1324" i="16" s="1" a="1"/>
  <c r="I1324" i="16" s="1"/>
  <c r="I1325" i="16" s="1" a="1"/>
  <c r="I1325" i="16" s="1"/>
  <c r="I1326" i="16" s="1" a="1"/>
  <c r="I1326" i="16" s="1"/>
  <c r="I1327" i="16" s="1" a="1"/>
  <c r="I1327" i="16" s="1"/>
  <c r="I1328" i="16" s="1" a="1"/>
  <c r="I1328" i="16" s="1"/>
  <c r="I1329" i="16" s="1" a="1"/>
  <c r="I1329" i="16" s="1"/>
  <c r="I1330" i="16" s="1" a="1"/>
  <c r="I1330" i="16" s="1"/>
  <c r="I1331" i="16" s="1" a="1"/>
  <c r="I1331" i="16" s="1"/>
  <c r="I1332" i="16" s="1" a="1"/>
  <c r="I1332" i="16" s="1"/>
  <c r="I1333" i="16" s="1" a="1"/>
  <c r="I1333" i="16" s="1"/>
  <c r="I1334" i="16" s="1" a="1"/>
  <c r="I1334" i="16" s="1"/>
  <c r="I1335" i="16" s="1" a="1"/>
  <c r="I1335" i="16" s="1"/>
  <c r="I1336" i="16" s="1" a="1"/>
  <c r="I1336" i="16" s="1"/>
  <c r="I1337" i="16" s="1" a="1"/>
  <c r="I1337" i="16" s="1"/>
  <c r="I1338" i="16" s="1" a="1"/>
  <c r="I1338" i="16" s="1"/>
  <c r="I1339" i="16" s="1" a="1"/>
  <c r="I1339" i="16" s="1"/>
  <c r="I1340" i="16" s="1" a="1"/>
  <c r="I1340" i="16" s="1"/>
  <c r="I1341" i="16" s="1" a="1"/>
  <c r="I1341" i="16" s="1"/>
  <c r="I1342" i="16" s="1" a="1"/>
  <c r="I1342" i="16" s="1"/>
  <c r="I1343" i="16" s="1" a="1"/>
  <c r="I1343" i="16" s="1"/>
  <c r="I1344" i="16" s="1" a="1"/>
  <c r="I1344" i="16" s="1"/>
  <c r="I1345" i="16" s="1" a="1"/>
  <c r="I1345" i="16" s="1"/>
  <c r="I1346" i="16" s="1" a="1"/>
  <c r="I1346" i="16" s="1"/>
  <c r="I1347" i="16" s="1" a="1"/>
  <c r="I1347" i="16" s="1"/>
  <c r="I1348" i="16" s="1" a="1"/>
  <c r="I1348" i="16" s="1"/>
  <c r="I1349" i="16" s="1" a="1"/>
  <c r="I1349" i="16" s="1"/>
  <c r="I1350" i="16" s="1" a="1"/>
  <c r="I1350" i="16" s="1"/>
  <c r="E1355" i="16" a="1"/>
  <c r="E1355" i="16" s="1"/>
  <c r="A162" i="16" a="1"/>
  <c r="A162" i="16" s="1"/>
  <c r="I1351" i="16" l="1" a="1"/>
  <c r="I1351" i="16" s="1"/>
  <c r="E1356" i="16" a="1"/>
  <c r="E1356" i="16" s="1"/>
  <c r="E1357" i="16" s="1" a="1"/>
  <c r="E1357" i="16" s="1"/>
  <c r="E1358" i="16" s="1" a="1"/>
  <c r="E1358" i="16" s="1"/>
  <c r="E1359" i="16" s="1" a="1"/>
  <c r="E1359" i="16" s="1"/>
  <c r="E1360" i="16" s="1" a="1"/>
  <c r="E1360" i="16" s="1"/>
  <c r="E1361" i="16" s="1" a="1"/>
  <c r="E1361" i="16" s="1"/>
  <c r="E1362" i="16" s="1" a="1"/>
  <c r="E1362" i="16" s="1"/>
  <c r="E1363" i="16" s="1" a="1"/>
  <c r="E1363" i="16" s="1"/>
  <c r="E1364" i="16" s="1" a="1"/>
  <c r="E1364" i="16" s="1"/>
  <c r="E1365" i="16" s="1" a="1"/>
  <c r="E1365" i="16" s="1"/>
  <c r="E1366" i="16" s="1" a="1"/>
  <c r="E1366" i="16" s="1"/>
  <c r="E1367" i="16" s="1" a="1"/>
  <c r="E1367" i="16" s="1"/>
  <c r="E1368" i="16" s="1" a="1"/>
  <c r="E1368" i="16" s="1"/>
  <c r="E1369" i="16" s="1" a="1"/>
  <c r="E1369" i="16" s="1"/>
  <c r="E1370" i="16" s="1" a="1"/>
  <c r="E1370" i="16" s="1"/>
  <c r="E1371" i="16" s="1" a="1"/>
  <c r="E1371" i="16" s="1"/>
  <c r="E1372" i="16" s="1" a="1"/>
  <c r="E1372" i="16" s="1"/>
  <c r="E1373" i="16" s="1" a="1"/>
  <c r="E1373" i="16" s="1"/>
  <c r="E1374" i="16" s="1" a="1"/>
  <c r="E1374" i="16" s="1"/>
  <c r="E1375" i="16" s="1" a="1"/>
  <c r="E1375" i="16" s="1"/>
  <c r="E1376" i="16" s="1" a="1"/>
  <c r="E1376" i="16" s="1"/>
  <c r="E1377" i="16" s="1" a="1"/>
  <c r="E1377" i="16" s="1"/>
  <c r="E1378" i="16" s="1" a="1"/>
  <c r="E1378" i="16" s="1"/>
  <c r="E1379" i="16" s="1" a="1"/>
  <c r="E1379" i="16" s="1"/>
  <c r="E1380" i="16" s="1" a="1"/>
  <c r="E1380" i="16" s="1"/>
  <c r="E1381" i="16" s="1" a="1"/>
  <c r="E1381" i="16" s="1"/>
  <c r="E1382" i="16" s="1" a="1"/>
  <c r="E1382" i="16" s="1"/>
  <c r="E1383" i="16" s="1" a="1"/>
  <c r="E1383" i="16" s="1"/>
  <c r="E1384" i="16" s="1" a="1"/>
  <c r="E1384" i="16" s="1"/>
  <c r="E1385" i="16" s="1" a="1"/>
  <c r="E1385" i="16" s="1"/>
  <c r="E1386" i="16" s="1" a="1"/>
  <c r="E1386" i="16" s="1"/>
  <c r="E1387" i="16" s="1" a="1"/>
  <c r="E1387" i="16" s="1"/>
  <c r="E1388" i="16" s="1" a="1"/>
  <c r="E1388" i="16" s="1"/>
  <c r="E1389" i="16" s="1" a="1"/>
  <c r="E1389" i="16" s="1"/>
  <c r="E1390" i="16" s="1" a="1"/>
  <c r="E1390" i="16" s="1"/>
  <c r="E1391" i="16" s="1" a="1"/>
  <c r="E1391" i="16" s="1"/>
  <c r="E1392" i="16" s="1" a="1"/>
  <c r="E1392" i="16" s="1"/>
  <c r="E1393" i="16" s="1" a="1"/>
  <c r="E1393" i="16" s="1"/>
  <c r="E1394" i="16" s="1" a="1"/>
  <c r="E1394" i="16" s="1"/>
  <c r="E1395" i="16" s="1" a="1"/>
  <c r="E1395" i="16" s="1"/>
  <c r="E1396" i="16" s="1" a="1"/>
  <c r="E1396" i="16" s="1"/>
  <c r="E1397" i="16" s="1" a="1"/>
  <c r="E1397" i="16" s="1"/>
  <c r="E1398" i="16" s="1" a="1"/>
  <c r="E1398" i="16" s="1"/>
  <c r="E1399" i="16" s="1" a="1"/>
  <c r="E1399" i="16" s="1"/>
  <c r="E1400" i="16" s="1" a="1"/>
  <c r="E1400" i="16" s="1"/>
  <c r="E1401" i="16" s="1" a="1"/>
  <c r="E1401" i="16" s="1"/>
  <c r="E1402" i="16" s="1" a="1"/>
  <c r="E1402" i="16" s="1"/>
  <c r="E1403" i="16" s="1" a="1"/>
  <c r="E1403" i="16" s="1"/>
  <c r="E1404" i="16" s="1" a="1"/>
  <c r="E1404" i="16" s="1"/>
  <c r="E1405" i="16" s="1" a="1"/>
  <c r="E1405" i="16" s="1"/>
  <c r="E1406" i="16" s="1" a="1"/>
  <c r="E1406" i="16" s="1"/>
  <c r="E1407" i="16" s="1" a="1"/>
  <c r="E1407" i="16" s="1"/>
  <c r="E1408" i="16" s="1" a="1"/>
  <c r="E1408" i="16" s="1"/>
  <c r="E1409" i="16" s="1" a="1"/>
  <c r="E1409" i="16" s="1"/>
  <c r="E1410" i="16" s="1" a="1"/>
  <c r="E1410" i="16" s="1"/>
  <c r="E1411" i="16" s="1" a="1"/>
  <c r="E1411" i="16" s="1"/>
  <c r="E1412" i="16" s="1" a="1"/>
  <c r="E1412" i="16" s="1"/>
  <c r="E1413" i="16" s="1" a="1"/>
  <c r="E1413" i="16" s="1"/>
  <c r="E1414" i="16" s="1" a="1"/>
  <c r="E1414" i="16" s="1"/>
  <c r="E1415" i="16" s="1" a="1"/>
  <c r="E1415" i="16" s="1"/>
  <c r="E1416" i="16" s="1" a="1"/>
  <c r="E1416" i="16" s="1"/>
  <c r="E1417" i="16" s="1" a="1"/>
  <c r="E1417" i="16" s="1"/>
  <c r="E1418" i="16" s="1" a="1"/>
  <c r="E1418" i="16" s="1"/>
  <c r="E1419" i="16" s="1" a="1"/>
  <c r="E1419" i="16" s="1"/>
  <c r="E1420" i="16" s="1" a="1"/>
  <c r="E1420" i="16" s="1"/>
  <c r="E1421" i="16" s="1" a="1"/>
  <c r="E1421" i="16" s="1"/>
  <c r="E1422" i="16" s="1" a="1"/>
  <c r="E1422" i="16" s="1"/>
  <c r="E1423" i="16" s="1" a="1"/>
  <c r="E1423" i="16" s="1"/>
  <c r="E1424" i="16" s="1" a="1"/>
  <c r="E1424" i="16" s="1"/>
  <c r="E1425" i="16" s="1" a="1"/>
  <c r="E1425" i="16" s="1"/>
  <c r="E1426" i="16" s="1" a="1"/>
  <c r="E1426" i="16" s="1"/>
  <c r="E1427" i="16" s="1" a="1"/>
  <c r="E1427" i="16" s="1"/>
  <c r="E1428" i="16" s="1" a="1"/>
  <c r="E1428" i="16" s="1"/>
  <c r="E1429" i="16" s="1" a="1"/>
  <c r="E1429" i="16" s="1"/>
  <c r="E1430" i="16" s="1" a="1"/>
  <c r="E1430" i="16" s="1"/>
  <c r="E1431" i="16" s="1" a="1"/>
  <c r="E1431" i="16" s="1"/>
  <c r="E1432" i="16" s="1" a="1"/>
  <c r="E1432" i="16" s="1"/>
  <c r="E1433" i="16" s="1" a="1"/>
  <c r="E1433" i="16" s="1"/>
  <c r="E1434" i="16" s="1" a="1"/>
  <c r="E1434" i="16" s="1"/>
  <c r="E1435" i="16" s="1" a="1"/>
  <c r="E1435" i="16" s="1"/>
  <c r="E1436" i="16" s="1" a="1"/>
  <c r="E1436" i="16" s="1"/>
  <c r="E1437" i="16" s="1" a="1"/>
  <c r="E1437" i="16" s="1"/>
  <c r="E1438" i="16" s="1" a="1"/>
  <c r="E1438" i="16" s="1"/>
  <c r="E1439" i="16" s="1" a="1"/>
  <c r="E1439" i="16" s="1"/>
  <c r="E1440" i="16" s="1" a="1"/>
  <c r="E1440" i="16" s="1"/>
  <c r="E1441" i="16" s="1" a="1"/>
  <c r="E1441" i="16" s="1"/>
  <c r="E1442" i="16" s="1" a="1"/>
  <c r="E1442" i="16" s="1"/>
  <c r="E1443" i="16" s="1" a="1"/>
  <c r="E1443" i="16" s="1"/>
  <c r="E1444" i="16" s="1" a="1"/>
  <c r="E1444" i="16" s="1"/>
  <c r="E1445" i="16" s="1" a="1"/>
  <c r="E1445" i="16" s="1"/>
  <c r="E1446" i="16" s="1" a="1"/>
  <c r="E1446" i="16" s="1"/>
  <c r="E1447" i="16" s="1" a="1"/>
  <c r="E1447" i="16" s="1"/>
  <c r="E1448" i="16" s="1" a="1"/>
  <c r="E1448" i="16" s="1"/>
  <c r="E1449" i="16" s="1" a="1"/>
  <c r="E1449" i="16" s="1"/>
  <c r="E1450" i="16" s="1" a="1"/>
  <c r="E1450" i="16" s="1"/>
  <c r="E1451" i="16" s="1" a="1"/>
  <c r="E1451" i="16" s="1"/>
  <c r="E1452" i="16" s="1" a="1"/>
  <c r="E1452" i="16" s="1"/>
  <c r="E1453" i="16" s="1" a="1"/>
  <c r="E1453" i="16" s="1"/>
  <c r="E1454" i="16" s="1" a="1"/>
  <c r="E1454" i="16" s="1"/>
  <c r="E1455" i="16" s="1" a="1"/>
  <c r="E1455" i="16" s="1"/>
  <c r="E1456" i="16" s="1" a="1"/>
  <c r="E1456" i="16" s="1"/>
  <c r="E1457" i="16" s="1" a="1"/>
  <c r="E1457" i="16" s="1"/>
  <c r="E1458" i="16" s="1" a="1"/>
  <c r="E1458" i="16" s="1"/>
  <c r="E1459" i="16" s="1" a="1"/>
  <c r="E1459" i="16" s="1"/>
  <c r="E1460" i="16" s="1" a="1"/>
  <c r="E1460" i="16" s="1"/>
  <c r="E1461" i="16" s="1" a="1"/>
  <c r="E1461" i="16" s="1"/>
  <c r="E1462" i="16" s="1" a="1"/>
  <c r="E1462" i="16" s="1"/>
  <c r="E1463" i="16" s="1" a="1"/>
  <c r="E1463" i="16" s="1"/>
  <c r="E1464" i="16" s="1" a="1"/>
  <c r="E1464" i="16" s="1"/>
  <c r="E1465" i="16" s="1" a="1"/>
  <c r="E1465" i="16" s="1"/>
  <c r="E1466" i="16" s="1" a="1"/>
  <c r="E1466" i="16" s="1"/>
  <c r="E1467" i="16" s="1" a="1"/>
  <c r="E1467" i="16" s="1"/>
  <c r="E1468" i="16" s="1" a="1"/>
  <c r="E1468" i="16" s="1"/>
  <c r="E1469" i="16" s="1" a="1"/>
  <c r="E1469" i="16" s="1"/>
  <c r="E1470" i="16" s="1" a="1"/>
  <c r="E1470" i="16" s="1"/>
  <c r="E1471" i="16" s="1" a="1"/>
  <c r="E1471" i="16" s="1"/>
  <c r="E1472" i="16" s="1" a="1"/>
  <c r="E1472" i="16" s="1"/>
  <c r="E1473" i="16" s="1" a="1"/>
  <c r="E1473" i="16" s="1"/>
  <c r="E1474" i="16" s="1" a="1"/>
  <c r="E1474" i="16" s="1"/>
  <c r="E1475" i="16" s="1" a="1"/>
  <c r="E1475" i="16" s="1"/>
  <c r="E1476" i="16" s="1" a="1"/>
  <c r="E1476" i="16" s="1"/>
  <c r="E1477" i="16" s="1" a="1"/>
  <c r="E1477" i="16" s="1"/>
  <c r="E1478" i="16" s="1" a="1"/>
  <c r="E1478" i="16" s="1"/>
  <c r="E1479" i="16" s="1" a="1"/>
  <c r="E1479" i="16" s="1"/>
  <c r="E1480" i="16" s="1" a="1"/>
  <c r="E1480" i="16" s="1"/>
  <c r="E1481" i="16" s="1" a="1"/>
  <c r="E1481" i="16" s="1"/>
  <c r="E1482" i="16" s="1" a="1"/>
  <c r="E1482" i="16" s="1"/>
  <c r="E1483" i="16" s="1" a="1"/>
  <c r="E1483" i="16" s="1"/>
  <c r="E1484" i="16" s="1" a="1"/>
  <c r="E1484" i="16" s="1"/>
  <c r="E1485" i="16" s="1" a="1"/>
  <c r="E1485" i="16" s="1"/>
  <c r="E1486" i="16" s="1" a="1"/>
  <c r="E1486" i="16" s="1"/>
  <c r="E1487" i="16" s="1" a="1"/>
  <c r="E1487" i="16" s="1"/>
  <c r="E1488" i="16" s="1" a="1"/>
  <c r="E1488" i="16" s="1"/>
  <c r="E1489" i="16" s="1" a="1"/>
  <c r="E1489" i="16" s="1"/>
  <c r="E1490" i="16" s="1" a="1"/>
  <c r="E1490" i="16" s="1"/>
  <c r="E1491" i="16" s="1" a="1"/>
  <c r="E1491" i="16" s="1"/>
  <c r="E1492" i="16" s="1" a="1"/>
  <c r="E1492" i="16" s="1"/>
  <c r="E1493" i="16" s="1" a="1"/>
  <c r="E1493" i="16" s="1"/>
  <c r="E1494" i="16" s="1" a="1"/>
  <c r="E1494" i="16" s="1"/>
  <c r="E1495" i="16" s="1" a="1"/>
  <c r="E1495" i="16" s="1"/>
  <c r="E1496" i="16" s="1" a="1"/>
  <c r="E1496" i="16" s="1"/>
  <c r="E1497" i="16" s="1" a="1"/>
  <c r="E1497" i="16" s="1"/>
  <c r="E1498" i="16" s="1" a="1"/>
  <c r="E1498" i="16" s="1"/>
  <c r="E1499" i="16" s="1" a="1"/>
  <c r="E1499" i="16" s="1"/>
  <c r="E1500" i="16" s="1" a="1"/>
  <c r="E1500" i="16" s="1"/>
  <c r="A163" i="16" a="1"/>
  <c r="A163" i="16" s="1"/>
  <c r="I1352" i="16" l="1" a="1"/>
  <c r="I1352" i="16" s="1"/>
  <c r="E1501" i="16" a="1"/>
  <c r="E1501" i="16" s="1"/>
  <c r="E1502" i="16" s="1" a="1"/>
  <c r="E1502" i="16" s="1"/>
  <c r="A164" i="16" a="1"/>
  <c r="A164" i="16" s="1"/>
  <c r="I1353" i="16" l="1" a="1"/>
  <c r="I1353" i="16" s="1"/>
  <c r="E1503" i="16" a="1"/>
  <c r="E1503" i="16" s="1"/>
  <c r="A165" i="16" a="1"/>
  <c r="A165" i="16" s="1"/>
  <c r="I1354" i="16" l="1" a="1"/>
  <c r="I1354" i="16" s="1"/>
  <c r="E1504" i="16" a="1"/>
  <c r="E1504" i="16" s="1"/>
  <c r="A166" i="16" a="1"/>
  <c r="A166" i="16" s="1"/>
  <c r="A167" i="16" s="1" a="1"/>
  <c r="A167" i="16" s="1"/>
  <c r="A168" i="16" s="1" a="1"/>
  <c r="A168" i="16" s="1"/>
  <c r="A169" i="16" s="1" a="1"/>
  <c r="A169" i="16" s="1"/>
  <c r="A170" i="16" s="1" a="1"/>
  <c r="A170" i="16" s="1"/>
  <c r="A171" i="16" s="1" a="1"/>
  <c r="A171" i="16" s="1"/>
  <c r="A172" i="16" s="1" a="1"/>
  <c r="A172" i="16" s="1"/>
  <c r="A173" i="16" s="1" a="1"/>
  <c r="A173" i="16" s="1"/>
  <c r="A174" i="16" s="1" a="1"/>
  <c r="A174" i="16" s="1"/>
  <c r="A175" i="16" s="1" a="1"/>
  <c r="A175" i="16" s="1"/>
  <c r="A176" i="16" s="1" a="1"/>
  <c r="A176" i="16" s="1"/>
  <c r="A177" i="16" s="1" a="1"/>
  <c r="A177" i="16" s="1"/>
  <c r="A178" i="16" s="1" a="1"/>
  <c r="A178" i="16" s="1"/>
  <c r="A179" i="16" s="1" a="1"/>
  <c r="A179" i="16" s="1"/>
  <c r="A180" i="16" s="1" a="1"/>
  <c r="A180" i="16" s="1"/>
  <c r="I1355" i="16" l="1" a="1"/>
  <c r="I1355" i="16" s="1"/>
  <c r="I1356" i="16" s="1" a="1"/>
  <c r="I1356" i="16" s="1"/>
  <c r="I1357" i="16" s="1" a="1"/>
  <c r="I1357" i="16" s="1"/>
  <c r="I1358" i="16" s="1" a="1"/>
  <c r="I1358" i="16" s="1"/>
  <c r="I1359" i="16" s="1" a="1"/>
  <c r="I1359" i="16" s="1"/>
  <c r="I1360" i="16" s="1" a="1"/>
  <c r="I1360" i="16" s="1"/>
  <c r="I1361" i="16" s="1" a="1"/>
  <c r="I1361" i="16" s="1"/>
  <c r="I1362" i="16" s="1" a="1"/>
  <c r="I1362" i="16" s="1"/>
  <c r="I1363" i="16" s="1" a="1"/>
  <c r="I1363" i="16" s="1"/>
  <c r="I1364" i="16" s="1" a="1"/>
  <c r="I1364" i="16" s="1"/>
  <c r="I1365" i="16" s="1" a="1"/>
  <c r="I1365" i="16" s="1"/>
  <c r="I1366" i="16" s="1" a="1"/>
  <c r="I1366" i="16" s="1"/>
  <c r="I1367" i="16" s="1" a="1"/>
  <c r="I1367" i="16" s="1"/>
  <c r="I1368" i="16" s="1" a="1"/>
  <c r="I1368" i="16" s="1"/>
  <c r="I1369" i="16" s="1" a="1"/>
  <c r="I1369" i="16" s="1"/>
  <c r="I1370" i="16" s="1" a="1"/>
  <c r="I1370" i="16" s="1"/>
  <c r="I1371" i="16" s="1" a="1"/>
  <c r="I1371" i="16" s="1"/>
  <c r="I1372" i="16" s="1" a="1"/>
  <c r="I1372" i="16" s="1"/>
  <c r="I1373" i="16" s="1" a="1"/>
  <c r="I1373" i="16" s="1"/>
  <c r="I1374" i="16" s="1" a="1"/>
  <c r="I1374" i="16" s="1"/>
  <c r="I1375" i="16" s="1" a="1"/>
  <c r="I1375" i="16" s="1"/>
  <c r="I1376" i="16" s="1" a="1"/>
  <c r="I1376" i="16" s="1"/>
  <c r="I1377" i="16" s="1" a="1"/>
  <c r="I1377" i="16" s="1"/>
  <c r="I1378" i="16" s="1" a="1"/>
  <c r="I1378" i="16" s="1"/>
  <c r="I1379" i="16" s="1" a="1"/>
  <c r="I1379" i="16" s="1"/>
  <c r="I1380" i="16" s="1" a="1"/>
  <c r="I1380" i="16" s="1"/>
  <c r="I1381" i="16" s="1" a="1"/>
  <c r="I1381" i="16" s="1"/>
  <c r="I1382" i="16" s="1" a="1"/>
  <c r="I1382" i="16" s="1"/>
  <c r="I1383" i="16" s="1" a="1"/>
  <c r="I1383" i="16" s="1"/>
  <c r="I1384" i="16" s="1" a="1"/>
  <c r="I1384" i="16" s="1"/>
  <c r="I1385" i="16" s="1" a="1"/>
  <c r="I1385" i="16" s="1"/>
  <c r="I1386" i="16" s="1" a="1"/>
  <c r="I1386" i="16" s="1"/>
  <c r="I1387" i="16" s="1" a="1"/>
  <c r="I1387" i="16" s="1"/>
  <c r="I1388" i="16" s="1" a="1"/>
  <c r="I1388" i="16" s="1"/>
  <c r="I1389" i="16" s="1" a="1"/>
  <c r="I1389" i="16" s="1"/>
  <c r="I1390" i="16" s="1" a="1"/>
  <c r="I1390" i="16" s="1"/>
  <c r="I1391" i="16" s="1" a="1"/>
  <c r="I1391" i="16" s="1"/>
  <c r="I1392" i="16" s="1" a="1"/>
  <c r="I1392" i="16" s="1"/>
  <c r="I1393" i="16" s="1" a="1"/>
  <c r="I1393" i="16" s="1"/>
  <c r="I1394" i="16" s="1" a="1"/>
  <c r="I1394" i="16" s="1"/>
  <c r="I1395" i="16" s="1" a="1"/>
  <c r="I1395" i="16" s="1"/>
  <c r="I1396" i="16" s="1" a="1"/>
  <c r="I1396" i="16" s="1"/>
  <c r="I1397" i="16" s="1" a="1"/>
  <c r="I1397" i="16" s="1"/>
  <c r="I1398" i="16" s="1" a="1"/>
  <c r="I1398" i="16" s="1"/>
  <c r="I1399" i="16" s="1" a="1"/>
  <c r="I1399" i="16" s="1"/>
  <c r="I1400" i="16" s="1" a="1"/>
  <c r="I1400" i="16" s="1"/>
  <c r="I1401" i="16" s="1" a="1"/>
  <c r="I1401" i="16" s="1"/>
  <c r="I1402" i="16" s="1" a="1"/>
  <c r="I1402" i="16" s="1"/>
  <c r="I1403" i="16" s="1" a="1"/>
  <c r="I1403" i="16" s="1"/>
  <c r="I1404" i="16" s="1" a="1"/>
  <c r="I1404" i="16" s="1"/>
  <c r="I1405" i="16" s="1" a="1"/>
  <c r="I1405" i="16" s="1"/>
  <c r="I1406" i="16" s="1" a="1"/>
  <c r="I1406" i="16" s="1"/>
  <c r="I1407" i="16" s="1" a="1"/>
  <c r="I1407" i="16" s="1"/>
  <c r="I1408" i="16" s="1" a="1"/>
  <c r="I1408" i="16" s="1"/>
  <c r="I1409" i="16" s="1" a="1"/>
  <c r="I1409" i="16" s="1"/>
  <c r="I1410" i="16" s="1" a="1"/>
  <c r="I1410" i="16" s="1"/>
  <c r="I1411" i="16" s="1" a="1"/>
  <c r="I1411" i="16" s="1"/>
  <c r="I1412" i="16" s="1" a="1"/>
  <c r="I1412" i="16" s="1"/>
  <c r="I1413" i="16" s="1" a="1"/>
  <c r="I1413" i="16" s="1"/>
  <c r="I1414" i="16" s="1" a="1"/>
  <c r="I1414" i="16" s="1"/>
  <c r="I1415" i="16" s="1" a="1"/>
  <c r="I1415" i="16" s="1"/>
  <c r="I1416" i="16" s="1" a="1"/>
  <c r="I1416" i="16" s="1"/>
  <c r="I1417" i="16" s="1" a="1"/>
  <c r="I1417" i="16" s="1"/>
  <c r="I1418" i="16" s="1" a="1"/>
  <c r="I1418" i="16" s="1"/>
  <c r="I1419" i="16" s="1" a="1"/>
  <c r="I1419" i="16" s="1"/>
  <c r="I1420" i="16" s="1" a="1"/>
  <c r="I1420" i="16" s="1"/>
  <c r="I1421" i="16" s="1" a="1"/>
  <c r="I1421" i="16" s="1"/>
  <c r="I1422" i="16" s="1" a="1"/>
  <c r="I1422" i="16" s="1"/>
  <c r="I1423" i="16" s="1" a="1"/>
  <c r="I1423" i="16" s="1"/>
  <c r="I1424" i="16" s="1" a="1"/>
  <c r="I1424" i="16" s="1"/>
  <c r="I1425" i="16" s="1" a="1"/>
  <c r="I1425" i="16" s="1"/>
  <c r="I1426" i="16" s="1" a="1"/>
  <c r="I1426" i="16" s="1"/>
  <c r="I1427" i="16" s="1" a="1"/>
  <c r="I1427" i="16" s="1"/>
  <c r="I1428" i="16" s="1" a="1"/>
  <c r="I1428" i="16" s="1"/>
  <c r="I1429" i="16" s="1" a="1"/>
  <c r="I1429" i="16" s="1"/>
  <c r="I1430" i="16" s="1" a="1"/>
  <c r="I1430" i="16" s="1"/>
  <c r="I1431" i="16" s="1" a="1"/>
  <c r="I1431" i="16" s="1"/>
  <c r="I1432" i="16" s="1" a="1"/>
  <c r="I1432" i="16" s="1"/>
  <c r="I1433" i="16" s="1" a="1"/>
  <c r="I1433" i="16" s="1"/>
  <c r="I1434" i="16" s="1" a="1"/>
  <c r="I1434" i="16" s="1"/>
  <c r="I1435" i="16" s="1" a="1"/>
  <c r="I1435" i="16" s="1"/>
  <c r="I1436" i="16" s="1" a="1"/>
  <c r="I1436" i="16" s="1"/>
  <c r="I1437" i="16" s="1" a="1"/>
  <c r="I1437" i="16" s="1"/>
  <c r="I1438" i="16" s="1" a="1"/>
  <c r="I1438" i="16" s="1"/>
  <c r="I1439" i="16" s="1" a="1"/>
  <c r="I1439" i="16" s="1"/>
  <c r="I1440" i="16" s="1" a="1"/>
  <c r="I1440" i="16" s="1"/>
  <c r="I1441" i="16" s="1" a="1"/>
  <c r="I1441" i="16" s="1"/>
  <c r="I1442" i="16" s="1" a="1"/>
  <c r="I1442" i="16" s="1"/>
  <c r="I1443" i="16" s="1" a="1"/>
  <c r="I1443" i="16" s="1"/>
  <c r="I1444" i="16" s="1" a="1"/>
  <c r="I1444" i="16" s="1"/>
  <c r="I1445" i="16" s="1" a="1"/>
  <c r="I1445" i="16" s="1"/>
  <c r="I1446" i="16" s="1" a="1"/>
  <c r="I1446" i="16" s="1"/>
  <c r="I1447" i="16" s="1" a="1"/>
  <c r="I1447" i="16" s="1"/>
  <c r="I1448" i="16" s="1" a="1"/>
  <c r="I1448" i="16" s="1"/>
  <c r="I1449" i="16" s="1" a="1"/>
  <c r="I1449" i="16" s="1"/>
  <c r="I1450" i="16" s="1" a="1"/>
  <c r="I1450" i="16" s="1"/>
  <c r="I1451" i="16" s="1" a="1"/>
  <c r="I1451" i="16" s="1"/>
  <c r="I1452" i="16" s="1" a="1"/>
  <c r="I1452" i="16" s="1"/>
  <c r="I1453" i="16" s="1" a="1"/>
  <c r="I1453" i="16" s="1"/>
  <c r="I1454" i="16" s="1" a="1"/>
  <c r="I1454" i="16" s="1"/>
  <c r="I1455" i="16" s="1" a="1"/>
  <c r="I1455" i="16" s="1"/>
  <c r="I1456" i="16" s="1" a="1"/>
  <c r="I1456" i="16" s="1"/>
  <c r="I1457" i="16" s="1" a="1"/>
  <c r="I1457" i="16" s="1"/>
  <c r="I1458" i="16" s="1" a="1"/>
  <c r="I1458" i="16" s="1"/>
  <c r="I1459" i="16" s="1" a="1"/>
  <c r="I1459" i="16" s="1"/>
  <c r="I1460" i="16" s="1" a="1"/>
  <c r="I1460" i="16" s="1"/>
  <c r="I1461" i="16" s="1" a="1"/>
  <c r="I1461" i="16" s="1"/>
  <c r="I1462" i="16" s="1" a="1"/>
  <c r="I1462" i="16" s="1"/>
  <c r="I1463" i="16" s="1" a="1"/>
  <c r="I1463" i="16" s="1"/>
  <c r="I1464" i="16" s="1" a="1"/>
  <c r="I1464" i="16" s="1"/>
  <c r="I1465" i="16" s="1" a="1"/>
  <c r="I1465" i="16" s="1"/>
  <c r="I1466" i="16" s="1" a="1"/>
  <c r="I1466" i="16" s="1"/>
  <c r="I1467" i="16" s="1" a="1"/>
  <c r="I1467" i="16" s="1"/>
  <c r="I1468" i="16" s="1" a="1"/>
  <c r="I1468" i="16" s="1"/>
  <c r="I1469" i="16" s="1" a="1"/>
  <c r="I1469" i="16" s="1"/>
  <c r="I1470" i="16" s="1" a="1"/>
  <c r="I1470" i="16" s="1"/>
  <c r="I1471" i="16" s="1" a="1"/>
  <c r="I1471" i="16" s="1"/>
  <c r="I1472" i="16" s="1" a="1"/>
  <c r="I1472" i="16" s="1"/>
  <c r="I1473" i="16" s="1" a="1"/>
  <c r="I1473" i="16" s="1"/>
  <c r="I1474" i="16" s="1" a="1"/>
  <c r="I1474" i="16" s="1"/>
  <c r="I1475" i="16" s="1" a="1"/>
  <c r="I1475" i="16" s="1"/>
  <c r="I1476" i="16" s="1" a="1"/>
  <c r="I1476" i="16" s="1"/>
  <c r="I1477" i="16" s="1" a="1"/>
  <c r="I1477" i="16" s="1"/>
  <c r="I1478" i="16" s="1" a="1"/>
  <c r="I1478" i="16" s="1"/>
  <c r="I1479" i="16" s="1" a="1"/>
  <c r="I1479" i="16" s="1"/>
  <c r="I1480" i="16" s="1" a="1"/>
  <c r="I1480" i="16" s="1"/>
  <c r="I1481" i="16" s="1" a="1"/>
  <c r="I1481" i="16" s="1"/>
  <c r="I1482" i="16" s="1" a="1"/>
  <c r="I1482" i="16" s="1"/>
  <c r="I1483" i="16" s="1" a="1"/>
  <c r="I1483" i="16" s="1"/>
  <c r="I1484" i="16" s="1" a="1"/>
  <c r="I1484" i="16" s="1"/>
  <c r="I1485" i="16" s="1" a="1"/>
  <c r="I1485" i="16" s="1"/>
  <c r="I1486" i="16" s="1" a="1"/>
  <c r="I1486" i="16" s="1"/>
  <c r="I1487" i="16" s="1" a="1"/>
  <c r="I1487" i="16" s="1"/>
  <c r="I1488" i="16" s="1" a="1"/>
  <c r="I1488" i="16" s="1"/>
  <c r="I1489" i="16" s="1" a="1"/>
  <c r="I1489" i="16" s="1"/>
  <c r="I1490" i="16" s="1" a="1"/>
  <c r="I1490" i="16" s="1"/>
  <c r="I1491" i="16" s="1" a="1"/>
  <c r="I1491" i="16" s="1"/>
  <c r="I1492" i="16" s="1" a="1"/>
  <c r="I1492" i="16" s="1"/>
  <c r="I1493" i="16" s="1" a="1"/>
  <c r="I1493" i="16" s="1"/>
  <c r="I1494" i="16" s="1" a="1"/>
  <c r="I1494" i="16" s="1"/>
  <c r="I1495" i="16" s="1" a="1"/>
  <c r="I1495" i="16" s="1"/>
  <c r="I1496" i="16" s="1" a="1"/>
  <c r="I1496" i="16" s="1"/>
  <c r="I1497" i="16" s="1" a="1"/>
  <c r="I1497" i="16" s="1"/>
  <c r="I1498" i="16" s="1" a="1"/>
  <c r="I1498" i="16" s="1"/>
  <c r="I1499" i="16" s="1" a="1"/>
  <c r="I1499" i="16" s="1"/>
  <c r="I1500" i="16" s="1" a="1"/>
  <c r="I1500" i="16" s="1"/>
  <c r="E1505" i="16" a="1"/>
  <c r="E1505" i="16" s="1"/>
  <c r="A181" i="16" a="1"/>
  <c r="A181" i="16" s="1"/>
  <c r="I1501" i="16" l="1" a="1"/>
  <c r="I1501" i="16" s="1"/>
  <c r="E1506" i="16" a="1"/>
  <c r="E1506" i="16" s="1"/>
  <c r="E1507" i="16" s="1" a="1"/>
  <c r="E1507" i="16" s="1"/>
  <c r="E1508" i="16" s="1" a="1"/>
  <c r="E1508" i="16" s="1"/>
  <c r="E1509" i="16" s="1" a="1"/>
  <c r="E1509" i="16" s="1"/>
  <c r="E1510" i="16" s="1" a="1"/>
  <c r="E1510" i="16" s="1"/>
  <c r="E1511" i="16" s="1" a="1"/>
  <c r="E1511" i="16" s="1"/>
  <c r="E1512" i="16" s="1" a="1"/>
  <c r="E1512" i="16" s="1"/>
  <c r="E1513" i="16" s="1" a="1"/>
  <c r="E1513" i="16" s="1"/>
  <c r="E1514" i="16" s="1" a="1"/>
  <c r="E1514" i="16" s="1"/>
  <c r="E1515" i="16" s="1" a="1"/>
  <c r="E1515" i="16" s="1"/>
  <c r="E1516" i="16" s="1" a="1"/>
  <c r="E1516" i="16" s="1"/>
  <c r="E1517" i="16" s="1" a="1"/>
  <c r="E1517" i="16" s="1"/>
  <c r="E1518" i="16" s="1" a="1"/>
  <c r="E1518" i="16" s="1"/>
  <c r="E1519" i="16" s="1" a="1"/>
  <c r="E1519" i="16" s="1"/>
  <c r="E1520" i="16" s="1" a="1"/>
  <c r="E1520" i="16" s="1"/>
  <c r="E1521" i="16" s="1" a="1"/>
  <c r="E1521" i="16" s="1"/>
  <c r="E1522" i="16" s="1" a="1"/>
  <c r="E1522" i="16" s="1"/>
  <c r="E1523" i="16" s="1" a="1"/>
  <c r="E1523" i="16" s="1"/>
  <c r="E1524" i="16" s="1" a="1"/>
  <c r="E1524" i="16" s="1"/>
  <c r="E1525" i="16" s="1" a="1"/>
  <c r="E1525" i="16" s="1"/>
  <c r="E1526" i="16" s="1" a="1"/>
  <c r="E1526" i="16" s="1"/>
  <c r="E1527" i="16" s="1" a="1"/>
  <c r="E1527" i="16" s="1"/>
  <c r="E1528" i="16" s="1" a="1"/>
  <c r="E1528" i="16" s="1"/>
  <c r="E1529" i="16" s="1" a="1"/>
  <c r="E1529" i="16" s="1"/>
  <c r="E1530" i="16" s="1" a="1"/>
  <c r="E1530" i="16" s="1"/>
  <c r="E1531" i="16" s="1" a="1"/>
  <c r="E1531" i="16" s="1"/>
  <c r="E1532" i="16" s="1" a="1"/>
  <c r="E1532" i="16" s="1"/>
  <c r="E1533" i="16" s="1" a="1"/>
  <c r="E1533" i="16" s="1"/>
  <c r="E1534" i="16" s="1" a="1"/>
  <c r="E1534" i="16" s="1"/>
  <c r="E1535" i="16" s="1" a="1"/>
  <c r="E1535" i="16" s="1"/>
  <c r="E1536" i="16" s="1" a="1"/>
  <c r="E1536" i="16" s="1"/>
  <c r="E1537" i="16" s="1" a="1"/>
  <c r="E1537" i="16" s="1"/>
  <c r="E1538" i="16" s="1" a="1"/>
  <c r="E1538" i="16" s="1"/>
  <c r="E1539" i="16" s="1" a="1"/>
  <c r="E1539" i="16" s="1"/>
  <c r="E1540" i="16" s="1" a="1"/>
  <c r="E1540" i="16" s="1"/>
  <c r="E1541" i="16" s="1" a="1"/>
  <c r="E1541" i="16" s="1"/>
  <c r="E1542" i="16" s="1" a="1"/>
  <c r="E1542" i="16" s="1"/>
  <c r="E1543" i="16" s="1" a="1"/>
  <c r="E1543" i="16" s="1"/>
  <c r="E1544" i="16" s="1" a="1"/>
  <c r="E1544" i="16" s="1"/>
  <c r="E1545" i="16" s="1" a="1"/>
  <c r="E1545" i="16" s="1"/>
  <c r="E1546" i="16" s="1" a="1"/>
  <c r="E1546" i="16" s="1"/>
  <c r="E1547" i="16" s="1" a="1"/>
  <c r="E1547" i="16" s="1"/>
  <c r="E1548" i="16" s="1" a="1"/>
  <c r="E1548" i="16" s="1"/>
  <c r="E1549" i="16" s="1" a="1"/>
  <c r="E1549" i="16" s="1"/>
  <c r="E1550" i="16" s="1" a="1"/>
  <c r="E1550" i="16" s="1"/>
  <c r="E1551" i="16" s="1" a="1"/>
  <c r="E1551" i="16" s="1"/>
  <c r="E1552" i="16" s="1" a="1"/>
  <c r="E1552" i="16" s="1"/>
  <c r="E1553" i="16" s="1" a="1"/>
  <c r="E1553" i="16" s="1"/>
  <c r="E1554" i="16" s="1" a="1"/>
  <c r="E1554" i="16" s="1"/>
  <c r="E1555" i="16" s="1" a="1"/>
  <c r="E1555" i="16" s="1"/>
  <c r="E1556" i="16" s="1" a="1"/>
  <c r="E1556" i="16" s="1"/>
  <c r="E1557" i="16" s="1" a="1"/>
  <c r="E1557" i="16" s="1"/>
  <c r="E1558" i="16" s="1" a="1"/>
  <c r="E1558" i="16" s="1"/>
  <c r="E1559" i="16" s="1" a="1"/>
  <c r="E1559" i="16" s="1"/>
  <c r="E1560" i="16" s="1" a="1"/>
  <c r="E1560" i="16" s="1"/>
  <c r="E1561" i="16" s="1" a="1"/>
  <c r="E1561" i="16" s="1"/>
  <c r="E1562" i="16" s="1" a="1"/>
  <c r="E1562" i="16" s="1"/>
  <c r="E1563" i="16" s="1" a="1"/>
  <c r="E1563" i="16" s="1"/>
  <c r="E1564" i="16" s="1" a="1"/>
  <c r="E1564" i="16" s="1"/>
  <c r="E1565" i="16" s="1" a="1"/>
  <c r="E1565" i="16" s="1"/>
  <c r="E1566" i="16" s="1" a="1"/>
  <c r="E1566" i="16" s="1"/>
  <c r="E1567" i="16" s="1" a="1"/>
  <c r="E1567" i="16" s="1"/>
  <c r="E1568" i="16" s="1" a="1"/>
  <c r="E1568" i="16" s="1"/>
  <c r="E1569" i="16" s="1" a="1"/>
  <c r="E1569" i="16" s="1"/>
  <c r="E1570" i="16" s="1" a="1"/>
  <c r="E1570" i="16" s="1"/>
  <c r="E1571" i="16" s="1" a="1"/>
  <c r="E1571" i="16" s="1"/>
  <c r="E1572" i="16" s="1" a="1"/>
  <c r="E1572" i="16" s="1"/>
  <c r="E1573" i="16" s="1" a="1"/>
  <c r="E1573" i="16" s="1"/>
  <c r="E1574" i="16" s="1" a="1"/>
  <c r="E1574" i="16" s="1"/>
  <c r="E1575" i="16" s="1" a="1"/>
  <c r="E1575" i="16" s="1"/>
  <c r="E1576" i="16" s="1" a="1"/>
  <c r="E1576" i="16" s="1"/>
  <c r="E1577" i="16" s="1" a="1"/>
  <c r="E1577" i="16" s="1"/>
  <c r="E1578" i="16" s="1" a="1"/>
  <c r="E1578" i="16" s="1"/>
  <c r="E1579" i="16" s="1" a="1"/>
  <c r="E1579" i="16" s="1"/>
  <c r="E1580" i="16" s="1" a="1"/>
  <c r="E1580" i="16" s="1"/>
  <c r="E1581" i="16" s="1" a="1"/>
  <c r="E1581" i="16" s="1"/>
  <c r="E1582" i="16" s="1" a="1"/>
  <c r="E1582" i="16" s="1"/>
  <c r="E1583" i="16" s="1" a="1"/>
  <c r="E1583" i="16" s="1"/>
  <c r="E1584" i="16" s="1" a="1"/>
  <c r="E1584" i="16" s="1"/>
  <c r="E1585" i="16" s="1" a="1"/>
  <c r="E1585" i="16" s="1"/>
  <c r="E1586" i="16" s="1" a="1"/>
  <c r="E1586" i="16" s="1"/>
  <c r="E1587" i="16" s="1" a="1"/>
  <c r="E1587" i="16" s="1"/>
  <c r="E1588" i="16" s="1" a="1"/>
  <c r="E1588" i="16" s="1"/>
  <c r="E1589" i="16" s="1" a="1"/>
  <c r="E1589" i="16" s="1"/>
  <c r="E1590" i="16" s="1" a="1"/>
  <c r="E1590" i="16" s="1"/>
  <c r="E1591" i="16" s="1" a="1"/>
  <c r="E1591" i="16" s="1"/>
  <c r="E1592" i="16" s="1" a="1"/>
  <c r="E1592" i="16" s="1"/>
  <c r="E1593" i="16" s="1" a="1"/>
  <c r="E1593" i="16" s="1"/>
  <c r="E1594" i="16" s="1" a="1"/>
  <c r="E1594" i="16" s="1"/>
  <c r="E1595" i="16" s="1" a="1"/>
  <c r="E1595" i="16" s="1"/>
  <c r="E1596" i="16" s="1" a="1"/>
  <c r="E1596" i="16" s="1"/>
  <c r="E1597" i="16" s="1" a="1"/>
  <c r="E1597" i="16" s="1"/>
  <c r="E1598" i="16" s="1" a="1"/>
  <c r="E1598" i="16" s="1"/>
  <c r="E1599" i="16" s="1" a="1"/>
  <c r="E1599" i="16" s="1"/>
  <c r="E1600" i="16" s="1" a="1"/>
  <c r="E1600" i="16" s="1"/>
  <c r="E1601" i="16" s="1" a="1"/>
  <c r="E1601" i="16" s="1"/>
  <c r="E1602" i="16" s="1" a="1"/>
  <c r="E1602" i="16" s="1"/>
  <c r="E1603" i="16" s="1" a="1"/>
  <c r="E1603" i="16" s="1"/>
  <c r="E1604" i="16" s="1" a="1"/>
  <c r="E1604" i="16" s="1"/>
  <c r="E1605" i="16" s="1" a="1"/>
  <c r="E1605" i="16" s="1"/>
  <c r="E1606" i="16" s="1" a="1"/>
  <c r="E1606" i="16" s="1"/>
  <c r="E1607" i="16" s="1" a="1"/>
  <c r="E1607" i="16" s="1"/>
  <c r="E1608" i="16" s="1" a="1"/>
  <c r="E1608" i="16" s="1"/>
  <c r="E1609" i="16" s="1" a="1"/>
  <c r="E1609" i="16" s="1"/>
  <c r="E1610" i="16" s="1" a="1"/>
  <c r="E1610" i="16" s="1"/>
  <c r="E1611" i="16" s="1" a="1"/>
  <c r="E1611" i="16" s="1"/>
  <c r="E1612" i="16" s="1" a="1"/>
  <c r="E1612" i="16" s="1"/>
  <c r="E1613" i="16" s="1" a="1"/>
  <c r="E1613" i="16" s="1"/>
  <c r="E1614" i="16" s="1" a="1"/>
  <c r="E1614" i="16" s="1"/>
  <c r="E1615" i="16" s="1" a="1"/>
  <c r="E1615" i="16" s="1"/>
  <c r="E1616" i="16" s="1" a="1"/>
  <c r="E1616" i="16" s="1"/>
  <c r="E1617" i="16" s="1" a="1"/>
  <c r="E1617" i="16" s="1"/>
  <c r="E1618" i="16" s="1" a="1"/>
  <c r="E1618" i="16" s="1"/>
  <c r="E1619" i="16" s="1" a="1"/>
  <c r="E1619" i="16" s="1"/>
  <c r="E1620" i="16" s="1" a="1"/>
  <c r="E1620" i="16" s="1"/>
  <c r="E1621" i="16" s="1" a="1"/>
  <c r="E1621" i="16" s="1"/>
  <c r="E1622" i="16" s="1" a="1"/>
  <c r="E1622" i="16" s="1"/>
  <c r="E1623" i="16" s="1" a="1"/>
  <c r="E1623" i="16" s="1"/>
  <c r="E1624" i="16" s="1" a="1"/>
  <c r="E1624" i="16" s="1"/>
  <c r="E1625" i="16" s="1" a="1"/>
  <c r="E1625" i="16" s="1"/>
  <c r="E1626" i="16" s="1" a="1"/>
  <c r="E1626" i="16" s="1"/>
  <c r="E1627" i="16" s="1" a="1"/>
  <c r="E1627" i="16" s="1"/>
  <c r="E1628" i="16" s="1" a="1"/>
  <c r="E1628" i="16" s="1"/>
  <c r="E1629" i="16" s="1" a="1"/>
  <c r="E1629" i="16" s="1"/>
  <c r="E1630" i="16" s="1" a="1"/>
  <c r="E1630" i="16" s="1"/>
  <c r="E1631" i="16" s="1" a="1"/>
  <c r="E1631" i="16" s="1"/>
  <c r="E1632" i="16" s="1" a="1"/>
  <c r="E1632" i="16" s="1"/>
  <c r="E1633" i="16" s="1" a="1"/>
  <c r="E1633" i="16" s="1"/>
  <c r="E1634" i="16" s="1" a="1"/>
  <c r="E1634" i="16" s="1"/>
  <c r="E1635" i="16" s="1" a="1"/>
  <c r="E1635" i="16" s="1"/>
  <c r="E1636" i="16" s="1" a="1"/>
  <c r="E1636" i="16" s="1"/>
  <c r="E1637" i="16" s="1" a="1"/>
  <c r="E1637" i="16" s="1"/>
  <c r="E1638" i="16" s="1" a="1"/>
  <c r="E1638" i="16" s="1"/>
  <c r="E1639" i="16" s="1" a="1"/>
  <c r="E1639" i="16" s="1"/>
  <c r="E1640" i="16" s="1" a="1"/>
  <c r="E1640" i="16" s="1"/>
  <c r="E1641" i="16" s="1" a="1"/>
  <c r="E1641" i="16" s="1"/>
  <c r="E1642" i="16" s="1" a="1"/>
  <c r="E1642" i="16" s="1"/>
  <c r="E1643" i="16" s="1" a="1"/>
  <c r="E1643" i="16" s="1"/>
  <c r="E1644" i="16" s="1" a="1"/>
  <c r="E1644" i="16" s="1"/>
  <c r="E1645" i="16" s="1" a="1"/>
  <c r="E1645" i="16" s="1"/>
  <c r="E1646" i="16" s="1" a="1"/>
  <c r="E1646" i="16" s="1"/>
  <c r="E1647" i="16" s="1" a="1"/>
  <c r="E1647" i="16" s="1"/>
  <c r="E1648" i="16" s="1" a="1"/>
  <c r="E1648" i="16" s="1"/>
  <c r="E1649" i="16" s="1" a="1"/>
  <c r="E1649" i="16" s="1"/>
  <c r="E1650" i="16" s="1" a="1"/>
  <c r="E1650" i="16" s="1"/>
  <c r="A182" i="16" a="1"/>
  <c r="A182" i="16" s="1"/>
  <c r="I1502" i="16" l="1" a="1"/>
  <c r="I1502" i="16" s="1"/>
  <c r="E1651" i="16" a="1"/>
  <c r="E1651" i="16" s="1"/>
  <c r="E1652" i="16" s="1" a="1"/>
  <c r="E1652" i="16" s="1"/>
  <c r="A183" i="16" a="1"/>
  <c r="A183" i="16" s="1"/>
  <c r="A184" i="16" s="1" a="1"/>
  <c r="A184" i="16" s="1"/>
  <c r="I1503" i="16" l="1" a="1"/>
  <c r="I1503" i="16" s="1"/>
  <c r="I1504" i="16" a="1"/>
  <c r="I1504" i="16" s="1"/>
  <c r="E1653" i="16" a="1"/>
  <c r="E1653" i="16" s="1"/>
  <c r="A185" i="16" a="1"/>
  <c r="A185" i="16" s="1"/>
  <c r="I1505" i="16" l="1" a="1"/>
  <c r="I1505" i="16" s="1"/>
  <c r="E1654" i="16" a="1"/>
  <c r="E1654" i="16" s="1"/>
  <c r="A186" i="16" a="1"/>
  <c r="A186" i="16" s="1"/>
  <c r="A187" i="16" s="1" a="1"/>
  <c r="A187" i="16" s="1"/>
  <c r="A188" i="16" s="1" a="1"/>
  <c r="A188" i="16" s="1"/>
  <c r="A189" i="16" s="1" a="1"/>
  <c r="A189" i="16" s="1"/>
  <c r="A190" i="16" s="1" a="1"/>
  <c r="A190" i="16" s="1"/>
  <c r="A191" i="16" s="1" a="1"/>
  <c r="A191" i="16" s="1"/>
  <c r="A192" i="16" s="1" a="1"/>
  <c r="A192" i="16" s="1"/>
  <c r="I1506" i="16" l="1" a="1"/>
  <c r="I1506" i="16" s="1"/>
  <c r="I1507" i="16" s="1" a="1"/>
  <c r="I1507" i="16" s="1"/>
  <c r="I1508" i="16" s="1" a="1"/>
  <c r="I1508" i="16" s="1"/>
  <c r="I1509" i="16" s="1" a="1"/>
  <c r="I1509" i="16" s="1"/>
  <c r="I1510" i="16" s="1" a="1"/>
  <c r="I1510" i="16" s="1"/>
  <c r="I1511" i="16" s="1" a="1"/>
  <c r="I1511" i="16" s="1"/>
  <c r="I1512" i="16" s="1" a="1"/>
  <c r="I1512" i="16" s="1"/>
  <c r="I1513" i="16" s="1" a="1"/>
  <c r="I1513" i="16" s="1"/>
  <c r="I1514" i="16" s="1" a="1"/>
  <c r="I1514" i="16" s="1"/>
  <c r="I1515" i="16" s="1" a="1"/>
  <c r="I1515" i="16" s="1"/>
  <c r="I1516" i="16" s="1" a="1"/>
  <c r="I1516" i="16" s="1"/>
  <c r="I1517" i="16" s="1" a="1"/>
  <c r="I1517" i="16" s="1"/>
  <c r="I1518" i="16" s="1" a="1"/>
  <c r="I1518" i="16" s="1"/>
  <c r="I1519" i="16" s="1" a="1"/>
  <c r="I1519" i="16" s="1"/>
  <c r="I1520" i="16" s="1" a="1"/>
  <c r="I1520" i="16" s="1"/>
  <c r="I1521" i="16" s="1" a="1"/>
  <c r="I1521" i="16" s="1"/>
  <c r="I1522" i="16" s="1" a="1"/>
  <c r="I1522" i="16" s="1"/>
  <c r="I1523" i="16" s="1" a="1"/>
  <c r="I1523" i="16" s="1"/>
  <c r="I1524" i="16" s="1" a="1"/>
  <c r="I1524" i="16" s="1"/>
  <c r="I1525" i="16" s="1" a="1"/>
  <c r="I1525" i="16" s="1"/>
  <c r="I1526" i="16" s="1" a="1"/>
  <c r="I1526" i="16" s="1"/>
  <c r="I1527" i="16" s="1" a="1"/>
  <c r="I1527" i="16" s="1"/>
  <c r="I1528" i="16" s="1" a="1"/>
  <c r="I1528" i="16" s="1"/>
  <c r="I1529" i="16" s="1" a="1"/>
  <c r="I1529" i="16" s="1"/>
  <c r="I1530" i="16" s="1" a="1"/>
  <c r="I1530" i="16" s="1"/>
  <c r="I1531" i="16" s="1" a="1"/>
  <c r="I1531" i="16" s="1"/>
  <c r="I1532" i="16" s="1" a="1"/>
  <c r="I1532" i="16" s="1"/>
  <c r="I1533" i="16" s="1" a="1"/>
  <c r="I1533" i="16" s="1"/>
  <c r="I1534" i="16" s="1" a="1"/>
  <c r="I1534" i="16" s="1"/>
  <c r="I1535" i="16" s="1" a="1"/>
  <c r="I1535" i="16" s="1"/>
  <c r="I1536" i="16" s="1" a="1"/>
  <c r="I1536" i="16" s="1"/>
  <c r="I1537" i="16" s="1" a="1"/>
  <c r="I1537" i="16" s="1"/>
  <c r="I1538" i="16" s="1" a="1"/>
  <c r="I1538" i="16" s="1"/>
  <c r="I1539" i="16" s="1" a="1"/>
  <c r="I1539" i="16" s="1"/>
  <c r="I1540" i="16" s="1" a="1"/>
  <c r="I1540" i="16" s="1"/>
  <c r="I1541" i="16" s="1" a="1"/>
  <c r="I1541" i="16" s="1"/>
  <c r="I1542" i="16" s="1" a="1"/>
  <c r="I1542" i="16" s="1"/>
  <c r="I1543" i="16" s="1" a="1"/>
  <c r="I1543" i="16" s="1"/>
  <c r="I1544" i="16" s="1" a="1"/>
  <c r="I1544" i="16" s="1"/>
  <c r="I1545" i="16" s="1" a="1"/>
  <c r="I1545" i="16" s="1"/>
  <c r="I1546" i="16" s="1" a="1"/>
  <c r="I1546" i="16" s="1"/>
  <c r="I1547" i="16" s="1" a="1"/>
  <c r="I1547" i="16" s="1"/>
  <c r="I1548" i="16" s="1" a="1"/>
  <c r="I1548" i="16" s="1"/>
  <c r="I1549" i="16" s="1" a="1"/>
  <c r="I1549" i="16" s="1"/>
  <c r="I1550" i="16" s="1" a="1"/>
  <c r="I1550" i="16" s="1"/>
  <c r="I1551" i="16" s="1" a="1"/>
  <c r="I1551" i="16" s="1"/>
  <c r="I1552" i="16" s="1" a="1"/>
  <c r="I1552" i="16" s="1"/>
  <c r="I1553" i="16" s="1" a="1"/>
  <c r="I1553" i="16" s="1"/>
  <c r="I1554" i="16" s="1" a="1"/>
  <c r="I1554" i="16" s="1"/>
  <c r="I1555" i="16" s="1" a="1"/>
  <c r="I1555" i="16" s="1"/>
  <c r="I1556" i="16" s="1" a="1"/>
  <c r="I1556" i="16" s="1"/>
  <c r="I1557" i="16" s="1" a="1"/>
  <c r="I1557" i="16" s="1"/>
  <c r="I1558" i="16" s="1" a="1"/>
  <c r="I1558" i="16" s="1"/>
  <c r="I1559" i="16" s="1" a="1"/>
  <c r="I1559" i="16" s="1"/>
  <c r="I1560" i="16" s="1" a="1"/>
  <c r="I1560" i="16" s="1"/>
  <c r="I1561" i="16" s="1" a="1"/>
  <c r="I1561" i="16" s="1"/>
  <c r="I1562" i="16" s="1" a="1"/>
  <c r="I1562" i="16" s="1"/>
  <c r="I1563" i="16" s="1" a="1"/>
  <c r="I1563" i="16" s="1"/>
  <c r="I1564" i="16" s="1" a="1"/>
  <c r="I1564" i="16" s="1"/>
  <c r="I1565" i="16" s="1" a="1"/>
  <c r="I1565" i="16" s="1"/>
  <c r="I1566" i="16" s="1" a="1"/>
  <c r="I1566" i="16" s="1"/>
  <c r="I1567" i="16" s="1" a="1"/>
  <c r="I1567" i="16" s="1"/>
  <c r="I1568" i="16" s="1" a="1"/>
  <c r="I1568" i="16" s="1"/>
  <c r="I1569" i="16" s="1" a="1"/>
  <c r="I1569" i="16" s="1"/>
  <c r="I1570" i="16" s="1" a="1"/>
  <c r="I1570" i="16" s="1"/>
  <c r="I1571" i="16" s="1" a="1"/>
  <c r="I1571" i="16" s="1"/>
  <c r="I1572" i="16" s="1" a="1"/>
  <c r="I1572" i="16" s="1"/>
  <c r="I1573" i="16" s="1" a="1"/>
  <c r="I1573" i="16" s="1"/>
  <c r="I1574" i="16" s="1" a="1"/>
  <c r="I1574" i="16" s="1"/>
  <c r="I1575" i="16" s="1" a="1"/>
  <c r="I1575" i="16" s="1"/>
  <c r="I1576" i="16" s="1" a="1"/>
  <c r="I1576" i="16" s="1"/>
  <c r="I1577" i="16" s="1" a="1"/>
  <c r="I1577" i="16" s="1"/>
  <c r="I1578" i="16" s="1" a="1"/>
  <c r="I1578" i="16" s="1"/>
  <c r="I1579" i="16" s="1" a="1"/>
  <c r="I1579" i="16" s="1"/>
  <c r="I1580" i="16" s="1" a="1"/>
  <c r="I1580" i="16" s="1"/>
  <c r="I1581" i="16" s="1" a="1"/>
  <c r="I1581" i="16" s="1"/>
  <c r="I1582" i="16" s="1" a="1"/>
  <c r="I1582" i="16" s="1"/>
  <c r="I1583" i="16" s="1" a="1"/>
  <c r="I1583" i="16" s="1"/>
  <c r="I1584" i="16" s="1" a="1"/>
  <c r="I1584" i="16" s="1"/>
  <c r="I1585" i="16" s="1" a="1"/>
  <c r="I1585" i="16" s="1"/>
  <c r="I1586" i="16" s="1" a="1"/>
  <c r="I1586" i="16" s="1"/>
  <c r="I1587" i="16" s="1" a="1"/>
  <c r="I1587" i="16" s="1"/>
  <c r="I1588" i="16" s="1" a="1"/>
  <c r="I1588" i="16" s="1"/>
  <c r="I1589" i="16" s="1" a="1"/>
  <c r="I1589" i="16" s="1"/>
  <c r="I1590" i="16" s="1" a="1"/>
  <c r="I1590" i="16" s="1"/>
  <c r="I1591" i="16" s="1" a="1"/>
  <c r="I1591" i="16" s="1"/>
  <c r="I1592" i="16" s="1" a="1"/>
  <c r="I1592" i="16" s="1"/>
  <c r="I1593" i="16" s="1" a="1"/>
  <c r="I1593" i="16" s="1"/>
  <c r="I1594" i="16" s="1" a="1"/>
  <c r="I1594" i="16" s="1"/>
  <c r="I1595" i="16" s="1" a="1"/>
  <c r="I1595" i="16" s="1"/>
  <c r="I1596" i="16" s="1" a="1"/>
  <c r="I1596" i="16" s="1"/>
  <c r="I1597" i="16" s="1" a="1"/>
  <c r="I1597" i="16" s="1"/>
  <c r="I1598" i="16" s="1" a="1"/>
  <c r="I1598" i="16" s="1"/>
  <c r="I1599" i="16" s="1" a="1"/>
  <c r="I1599" i="16" s="1"/>
  <c r="I1600" i="16" s="1" a="1"/>
  <c r="I1600" i="16" s="1"/>
  <c r="I1601" i="16" s="1" a="1"/>
  <c r="I1601" i="16" s="1"/>
  <c r="I1602" i="16" s="1" a="1"/>
  <c r="I1602" i="16" s="1"/>
  <c r="I1603" i="16" s="1" a="1"/>
  <c r="I1603" i="16" s="1"/>
  <c r="I1604" i="16" s="1" a="1"/>
  <c r="I1604" i="16" s="1"/>
  <c r="I1605" i="16" s="1" a="1"/>
  <c r="I1605" i="16" s="1"/>
  <c r="I1606" i="16" s="1" a="1"/>
  <c r="I1606" i="16" s="1"/>
  <c r="I1607" i="16" s="1" a="1"/>
  <c r="I1607" i="16" s="1"/>
  <c r="I1608" i="16" s="1" a="1"/>
  <c r="I1608" i="16" s="1"/>
  <c r="I1609" i="16" s="1" a="1"/>
  <c r="I1609" i="16" s="1"/>
  <c r="I1610" i="16" s="1" a="1"/>
  <c r="I1610" i="16" s="1"/>
  <c r="I1611" i="16" s="1" a="1"/>
  <c r="I1611" i="16" s="1"/>
  <c r="I1612" i="16" s="1" a="1"/>
  <c r="I1612" i="16" s="1"/>
  <c r="I1613" i="16" s="1" a="1"/>
  <c r="I1613" i="16" s="1"/>
  <c r="I1614" i="16" s="1" a="1"/>
  <c r="I1614" i="16" s="1"/>
  <c r="I1615" i="16" s="1" a="1"/>
  <c r="I1615" i="16" s="1"/>
  <c r="I1616" i="16" s="1" a="1"/>
  <c r="I1616" i="16" s="1"/>
  <c r="I1617" i="16" s="1" a="1"/>
  <c r="I1617" i="16" s="1"/>
  <c r="I1618" i="16" s="1" a="1"/>
  <c r="I1618" i="16" s="1"/>
  <c r="I1619" i="16" s="1" a="1"/>
  <c r="I1619" i="16" s="1"/>
  <c r="I1620" i="16" s="1" a="1"/>
  <c r="I1620" i="16" s="1"/>
  <c r="I1621" i="16" s="1" a="1"/>
  <c r="I1621" i="16" s="1"/>
  <c r="I1622" i="16" s="1" a="1"/>
  <c r="I1622" i="16" s="1"/>
  <c r="I1623" i="16" s="1" a="1"/>
  <c r="I1623" i="16" s="1"/>
  <c r="I1624" i="16" s="1" a="1"/>
  <c r="I1624" i="16" s="1"/>
  <c r="I1625" i="16" s="1" a="1"/>
  <c r="I1625" i="16" s="1"/>
  <c r="I1626" i="16" s="1" a="1"/>
  <c r="I1626" i="16" s="1"/>
  <c r="I1627" i="16" s="1" a="1"/>
  <c r="I1627" i="16" s="1"/>
  <c r="I1628" i="16" s="1" a="1"/>
  <c r="I1628" i="16" s="1"/>
  <c r="I1629" i="16" s="1" a="1"/>
  <c r="I1629" i="16" s="1"/>
  <c r="I1630" i="16" s="1" a="1"/>
  <c r="I1630" i="16" s="1"/>
  <c r="I1631" i="16" s="1" a="1"/>
  <c r="I1631" i="16" s="1"/>
  <c r="I1632" i="16" s="1" a="1"/>
  <c r="I1632" i="16" s="1"/>
  <c r="I1633" i="16" s="1" a="1"/>
  <c r="I1633" i="16" s="1"/>
  <c r="I1634" i="16" s="1" a="1"/>
  <c r="I1634" i="16" s="1"/>
  <c r="I1635" i="16" s="1" a="1"/>
  <c r="I1635" i="16" s="1"/>
  <c r="I1636" i="16" s="1" a="1"/>
  <c r="I1636" i="16" s="1"/>
  <c r="I1637" i="16" s="1" a="1"/>
  <c r="I1637" i="16" s="1"/>
  <c r="I1638" i="16" s="1" a="1"/>
  <c r="I1638" i="16" s="1"/>
  <c r="I1639" i="16" s="1" a="1"/>
  <c r="I1639" i="16" s="1"/>
  <c r="I1640" i="16" s="1" a="1"/>
  <c r="I1640" i="16" s="1"/>
  <c r="I1641" i="16" s="1" a="1"/>
  <c r="I1641" i="16" s="1"/>
  <c r="I1642" i="16" s="1" a="1"/>
  <c r="I1642" i="16" s="1"/>
  <c r="I1643" i="16" s="1" a="1"/>
  <c r="I1643" i="16" s="1"/>
  <c r="I1644" i="16" s="1" a="1"/>
  <c r="I1644" i="16" s="1"/>
  <c r="I1645" i="16" s="1" a="1"/>
  <c r="I1645" i="16" s="1"/>
  <c r="I1646" i="16" s="1" a="1"/>
  <c r="I1646" i="16" s="1"/>
  <c r="I1647" i="16" s="1" a="1"/>
  <c r="I1647" i="16" s="1"/>
  <c r="I1648" i="16" s="1" a="1"/>
  <c r="I1648" i="16" s="1"/>
  <c r="I1649" i="16" s="1" a="1"/>
  <c r="I1649" i="16" s="1"/>
  <c r="I1650" i="16" s="1" a="1"/>
  <c r="I1650" i="16" s="1"/>
  <c r="E1655" i="16" a="1"/>
  <c r="E1655" i="16" s="1"/>
  <c r="A193" i="16" a="1"/>
  <c r="A193" i="16" s="1"/>
  <c r="A194" i="16" s="1" a="1"/>
  <c r="A194" i="16" s="1"/>
  <c r="A195" i="16" s="1" a="1"/>
  <c r="A195" i="16" s="1"/>
  <c r="A196" i="16" s="1" a="1"/>
  <c r="A196" i="16" s="1"/>
  <c r="A197" i="16" s="1" a="1"/>
  <c r="A197" i="16" s="1"/>
  <c r="A198" i="16" s="1" a="1"/>
  <c r="A198" i="16" s="1"/>
  <c r="A199" i="16" s="1" a="1"/>
  <c r="A199" i="16" s="1"/>
  <c r="A200" i="16" s="1" a="1"/>
  <c r="A200" i="16" s="1"/>
  <c r="I1651" i="16" l="1" a="1"/>
  <c r="I1651" i="16" s="1"/>
  <c r="I1652" i="16" s="1" a="1"/>
  <c r="I1652" i="16" s="1"/>
  <c r="E1656" i="16" a="1"/>
  <c r="E1656" i="16" s="1"/>
  <c r="E1657" i="16" s="1" a="1"/>
  <c r="E1657" i="16" s="1"/>
  <c r="E1658" i="16" s="1" a="1"/>
  <c r="E1658" i="16" s="1"/>
  <c r="E1659" i="16" s="1" a="1"/>
  <c r="E1659" i="16" s="1"/>
  <c r="E1660" i="16" s="1" a="1"/>
  <c r="E1660" i="16" s="1"/>
  <c r="E1661" i="16" s="1" a="1"/>
  <c r="E1661" i="16" s="1"/>
  <c r="E1662" i="16" s="1" a="1"/>
  <c r="E1662" i="16" s="1"/>
  <c r="E1663" i="16" s="1" a="1"/>
  <c r="E1663" i="16" s="1"/>
  <c r="E1664" i="16" s="1" a="1"/>
  <c r="E1664" i="16" s="1"/>
  <c r="E1665" i="16" s="1" a="1"/>
  <c r="E1665" i="16" s="1"/>
  <c r="E1666" i="16" s="1" a="1"/>
  <c r="E1666" i="16" s="1"/>
  <c r="E1667" i="16" s="1" a="1"/>
  <c r="E1667" i="16" s="1"/>
  <c r="E1668" i="16" s="1" a="1"/>
  <c r="E1668" i="16" s="1"/>
  <c r="E1669" i="16" s="1" a="1"/>
  <c r="E1669" i="16" s="1"/>
  <c r="E1670" i="16" s="1" a="1"/>
  <c r="E1670" i="16" s="1"/>
  <c r="E1671" i="16" s="1" a="1"/>
  <c r="E1671" i="16" s="1"/>
  <c r="E1672" i="16" s="1" a="1"/>
  <c r="E1672" i="16" s="1"/>
  <c r="E1673" i="16" s="1" a="1"/>
  <c r="E1673" i="16" s="1"/>
  <c r="E1674" i="16" s="1" a="1"/>
  <c r="E1674" i="16" s="1"/>
  <c r="E1675" i="16" s="1" a="1"/>
  <c r="E1675" i="16" s="1"/>
  <c r="E1676" i="16" s="1" a="1"/>
  <c r="E1676" i="16" s="1"/>
  <c r="E1677" i="16" s="1" a="1"/>
  <c r="E1677" i="16" s="1"/>
  <c r="E1678" i="16" s="1" a="1"/>
  <c r="E1678" i="16" s="1"/>
  <c r="E1679" i="16" s="1" a="1"/>
  <c r="E1679" i="16" s="1"/>
  <c r="E1680" i="16" s="1" a="1"/>
  <c r="E1680" i="16" s="1"/>
  <c r="E1681" i="16" s="1" a="1"/>
  <c r="E1681" i="16" s="1"/>
  <c r="E1682" i="16" s="1" a="1"/>
  <c r="E1682" i="16" s="1"/>
  <c r="E1683" i="16" s="1" a="1"/>
  <c r="E1683" i="16" s="1"/>
  <c r="E1684" i="16" s="1" a="1"/>
  <c r="E1684" i="16" s="1"/>
  <c r="E1685" i="16" s="1" a="1"/>
  <c r="E1685" i="16" s="1"/>
  <c r="E1686" i="16" s="1" a="1"/>
  <c r="E1686" i="16" s="1"/>
  <c r="E1687" i="16" s="1" a="1"/>
  <c r="E1687" i="16" s="1"/>
  <c r="E1688" i="16" s="1" a="1"/>
  <c r="E1688" i="16" s="1"/>
  <c r="E1689" i="16" s="1" a="1"/>
  <c r="E1689" i="16" s="1"/>
  <c r="E1690" i="16" s="1" a="1"/>
  <c r="E1690" i="16" s="1"/>
  <c r="E1691" i="16" s="1" a="1"/>
  <c r="E1691" i="16" s="1"/>
  <c r="E1692" i="16" s="1" a="1"/>
  <c r="E1692" i="16" s="1"/>
  <c r="E1693" i="16" s="1" a="1"/>
  <c r="E1693" i="16" s="1"/>
  <c r="E1694" i="16" s="1" a="1"/>
  <c r="E1694" i="16" s="1"/>
  <c r="E1695" i="16" s="1" a="1"/>
  <c r="E1695" i="16" s="1"/>
  <c r="E1696" i="16" s="1" a="1"/>
  <c r="E1696" i="16" s="1"/>
  <c r="E1697" i="16" s="1" a="1"/>
  <c r="E1697" i="16" s="1"/>
  <c r="E1698" i="16" s="1" a="1"/>
  <c r="E1698" i="16" s="1"/>
  <c r="E1699" i="16" s="1" a="1"/>
  <c r="E1699" i="16" s="1"/>
  <c r="E1700" i="16" s="1" a="1"/>
  <c r="E1700" i="16" s="1"/>
  <c r="E1701" i="16" s="1" a="1"/>
  <c r="E1701" i="16" s="1"/>
  <c r="E1702" i="16" s="1" a="1"/>
  <c r="E1702" i="16" s="1"/>
  <c r="E1703" i="16" s="1" a="1"/>
  <c r="E1703" i="16" s="1"/>
  <c r="E1704" i="16" s="1" a="1"/>
  <c r="E1704" i="16" s="1"/>
  <c r="E1705" i="16" s="1" a="1"/>
  <c r="E1705" i="16" s="1"/>
  <c r="E1706" i="16" s="1" a="1"/>
  <c r="E1706" i="16" s="1"/>
  <c r="E1707" i="16" s="1" a="1"/>
  <c r="E1707" i="16" s="1"/>
  <c r="E1708" i="16" s="1" a="1"/>
  <c r="E1708" i="16" s="1"/>
  <c r="E1709" i="16" s="1" a="1"/>
  <c r="E1709" i="16" s="1"/>
  <c r="E1710" i="16" s="1" a="1"/>
  <c r="E1710" i="16" s="1"/>
  <c r="E1711" i="16" s="1" a="1"/>
  <c r="E1711" i="16" s="1"/>
  <c r="E1712" i="16" s="1" a="1"/>
  <c r="E1712" i="16" s="1"/>
  <c r="E1713" i="16" s="1" a="1"/>
  <c r="E1713" i="16" s="1"/>
  <c r="E1714" i="16" s="1" a="1"/>
  <c r="E1714" i="16" s="1"/>
  <c r="E1715" i="16" s="1" a="1"/>
  <c r="E1715" i="16" s="1"/>
  <c r="E1716" i="16" s="1" a="1"/>
  <c r="E1716" i="16" s="1"/>
  <c r="E1717" i="16" s="1" a="1"/>
  <c r="E1717" i="16" s="1"/>
  <c r="E1718" i="16" s="1" a="1"/>
  <c r="E1718" i="16" s="1"/>
  <c r="E1719" i="16" s="1" a="1"/>
  <c r="E1719" i="16" s="1"/>
  <c r="E1720" i="16" s="1" a="1"/>
  <c r="E1720" i="16" s="1"/>
  <c r="E1721" i="16" s="1" a="1"/>
  <c r="E1721" i="16" s="1"/>
  <c r="E1722" i="16" s="1" a="1"/>
  <c r="E1722" i="16" s="1"/>
  <c r="E1723" i="16" s="1" a="1"/>
  <c r="E1723" i="16" s="1"/>
  <c r="E1724" i="16" s="1" a="1"/>
  <c r="E1724" i="16" s="1"/>
  <c r="E1725" i="16" s="1" a="1"/>
  <c r="E1725" i="16" s="1"/>
  <c r="E1726" i="16" s="1" a="1"/>
  <c r="E1726" i="16" s="1"/>
  <c r="E1727" i="16" s="1" a="1"/>
  <c r="E1727" i="16" s="1"/>
  <c r="E1728" i="16" s="1" a="1"/>
  <c r="E1728" i="16" s="1"/>
  <c r="E1729" i="16" s="1" a="1"/>
  <c r="E1729" i="16" s="1"/>
  <c r="E1730" i="16" s="1" a="1"/>
  <c r="E1730" i="16" s="1"/>
  <c r="E1731" i="16" s="1" a="1"/>
  <c r="E1731" i="16" s="1"/>
  <c r="E1732" i="16" s="1" a="1"/>
  <c r="E1732" i="16" s="1"/>
  <c r="E1733" i="16" s="1" a="1"/>
  <c r="E1733" i="16" s="1"/>
  <c r="E1734" i="16" s="1" a="1"/>
  <c r="E1734" i="16" s="1"/>
  <c r="E1735" i="16" s="1" a="1"/>
  <c r="E1735" i="16" s="1"/>
  <c r="E1736" i="16" s="1" a="1"/>
  <c r="E1736" i="16" s="1"/>
  <c r="E1737" i="16" s="1" a="1"/>
  <c r="E1737" i="16" s="1"/>
  <c r="E1738" i="16" s="1" a="1"/>
  <c r="E1738" i="16" s="1"/>
  <c r="E1739" i="16" s="1" a="1"/>
  <c r="E1739" i="16" s="1"/>
  <c r="E1740" i="16" s="1" a="1"/>
  <c r="E1740" i="16" s="1"/>
  <c r="E1741" i="16" s="1" a="1"/>
  <c r="E1741" i="16" s="1"/>
  <c r="E1742" i="16" s="1" a="1"/>
  <c r="E1742" i="16" s="1"/>
  <c r="E1743" i="16" s="1" a="1"/>
  <c r="E1743" i="16" s="1"/>
  <c r="E1744" i="16" s="1" a="1"/>
  <c r="E1744" i="16" s="1"/>
  <c r="E1745" i="16" s="1" a="1"/>
  <c r="E1745" i="16" s="1"/>
  <c r="E1746" i="16" s="1" a="1"/>
  <c r="E1746" i="16" s="1"/>
  <c r="E1747" i="16" s="1" a="1"/>
  <c r="E1747" i="16" s="1"/>
  <c r="E1748" i="16" s="1" a="1"/>
  <c r="E1748" i="16" s="1"/>
  <c r="E1749" i="16" s="1" a="1"/>
  <c r="E1749" i="16" s="1"/>
  <c r="E1750" i="16" s="1" a="1"/>
  <c r="E1750" i="16" s="1"/>
  <c r="E1751" i="16" s="1" a="1"/>
  <c r="E1751" i="16" s="1"/>
  <c r="E1752" i="16" s="1" a="1"/>
  <c r="E1752" i="16" s="1"/>
  <c r="E1753" i="16" s="1" a="1"/>
  <c r="E1753" i="16" s="1"/>
  <c r="E1754" i="16" s="1" a="1"/>
  <c r="E1754" i="16" s="1"/>
  <c r="E1755" i="16" s="1" a="1"/>
  <c r="E1755" i="16" s="1"/>
  <c r="E1756" i="16" s="1" a="1"/>
  <c r="E1756" i="16" s="1"/>
  <c r="E1757" i="16" s="1" a="1"/>
  <c r="E1757" i="16" s="1"/>
  <c r="E1758" i="16" s="1" a="1"/>
  <c r="E1758" i="16" s="1"/>
  <c r="E1759" i="16" s="1" a="1"/>
  <c r="E1759" i="16" s="1"/>
  <c r="E1760" i="16" s="1" a="1"/>
  <c r="E1760" i="16" s="1"/>
  <c r="E1761" i="16" s="1" a="1"/>
  <c r="E1761" i="16" s="1"/>
  <c r="E1762" i="16" s="1" a="1"/>
  <c r="E1762" i="16" s="1"/>
  <c r="E1763" i="16" s="1" a="1"/>
  <c r="E1763" i="16" s="1"/>
  <c r="E1764" i="16" s="1" a="1"/>
  <c r="E1764" i="16" s="1"/>
  <c r="E1765" i="16" s="1" a="1"/>
  <c r="E1765" i="16" s="1"/>
  <c r="E1766" i="16" s="1" a="1"/>
  <c r="E1766" i="16" s="1"/>
  <c r="E1767" i="16" s="1" a="1"/>
  <c r="E1767" i="16" s="1"/>
  <c r="E1768" i="16" s="1" a="1"/>
  <c r="E1768" i="16" s="1"/>
  <c r="E1769" i="16" s="1" a="1"/>
  <c r="E1769" i="16" s="1"/>
  <c r="E1770" i="16" s="1" a="1"/>
  <c r="E1770" i="16" s="1"/>
  <c r="E1771" i="16" s="1" a="1"/>
  <c r="E1771" i="16" s="1"/>
  <c r="E1772" i="16" s="1" a="1"/>
  <c r="E1772" i="16" s="1"/>
  <c r="E1773" i="16" s="1" a="1"/>
  <c r="E1773" i="16" s="1"/>
  <c r="E1774" i="16" s="1" a="1"/>
  <c r="E1774" i="16" s="1"/>
  <c r="E1775" i="16" s="1" a="1"/>
  <c r="E1775" i="16" s="1"/>
  <c r="E1776" i="16" s="1" a="1"/>
  <c r="E1776" i="16" s="1"/>
  <c r="E1777" i="16" s="1" a="1"/>
  <c r="E1777" i="16" s="1"/>
  <c r="E1778" i="16" s="1" a="1"/>
  <c r="E1778" i="16" s="1"/>
  <c r="E1779" i="16" s="1" a="1"/>
  <c r="E1779" i="16" s="1"/>
  <c r="E1780" i="16" s="1" a="1"/>
  <c r="E1780" i="16" s="1"/>
  <c r="E1781" i="16" s="1" a="1"/>
  <c r="E1781" i="16" s="1"/>
  <c r="E1782" i="16" s="1" a="1"/>
  <c r="E1782" i="16" s="1"/>
  <c r="E1783" i="16" s="1" a="1"/>
  <c r="E1783" i="16" s="1"/>
  <c r="E1784" i="16" s="1" a="1"/>
  <c r="E1784" i="16" s="1"/>
  <c r="E1785" i="16" s="1" a="1"/>
  <c r="E1785" i="16" s="1"/>
  <c r="E1786" i="16" s="1" a="1"/>
  <c r="E1786" i="16" s="1"/>
  <c r="E1787" i="16" s="1" a="1"/>
  <c r="E1787" i="16" s="1"/>
  <c r="E1788" i="16" s="1" a="1"/>
  <c r="E1788" i="16" s="1"/>
  <c r="E1789" i="16" s="1" a="1"/>
  <c r="E1789" i="16" s="1"/>
  <c r="E1790" i="16" s="1" a="1"/>
  <c r="E1790" i="16" s="1"/>
  <c r="E1791" i="16" s="1" a="1"/>
  <c r="E1791" i="16" s="1"/>
  <c r="E1792" i="16" s="1" a="1"/>
  <c r="E1792" i="16" s="1"/>
  <c r="E1793" i="16" s="1" a="1"/>
  <c r="E1793" i="16" s="1"/>
  <c r="E1794" i="16" s="1" a="1"/>
  <c r="E1794" i="16" s="1"/>
  <c r="E1795" i="16" s="1" a="1"/>
  <c r="E1795" i="16" s="1"/>
  <c r="E1796" i="16" s="1" a="1"/>
  <c r="E1796" i="16" s="1"/>
  <c r="E1797" i="16" s="1" a="1"/>
  <c r="E1797" i="16" s="1"/>
  <c r="E1798" i="16" s="1" a="1"/>
  <c r="E1798" i="16" s="1"/>
  <c r="E1799" i="16" s="1" a="1"/>
  <c r="E1799" i="16" s="1"/>
  <c r="E1800" i="16" s="1" a="1"/>
  <c r="E1800" i="16" s="1"/>
  <c r="F4" i="16" s="1" a="1"/>
  <c r="F4" i="16" s="1"/>
  <c r="A201" i="16" a="1"/>
  <c r="A201" i="16" s="1"/>
  <c r="I1653" i="16" l="1" a="1"/>
  <c r="I1653" i="16" s="1"/>
  <c r="F5" i="16" a="1"/>
  <c r="F5" i="16" s="1"/>
  <c r="F6" i="16" s="1" a="1"/>
  <c r="F6" i="16" s="1"/>
  <c r="A202" i="16" a="1"/>
  <c r="A202" i="16" s="1"/>
  <c r="I1654" i="16" l="1" a="1"/>
  <c r="I1654" i="16" s="1"/>
  <c r="F7" i="16" a="1"/>
  <c r="F7" i="16" s="1"/>
  <c r="A203" i="16" a="1"/>
  <c r="A203" i="16" s="1"/>
  <c r="A204" i="16" s="1" a="1"/>
  <c r="A204" i="16" s="1"/>
  <c r="I1655" i="16" l="1" a="1"/>
  <c r="I1655" i="16" s="1"/>
  <c r="F8" i="16" a="1"/>
  <c r="F8" i="16" s="1"/>
  <c r="A205" i="16" a="1"/>
  <c r="A205" i="16" s="1"/>
  <c r="I1656" i="16" l="1" a="1"/>
  <c r="I1656" i="16" s="1"/>
  <c r="I1657" i="16" s="1" a="1"/>
  <c r="I1657" i="16" s="1"/>
  <c r="I1658" i="16" s="1" a="1"/>
  <c r="I1658" i="16" s="1"/>
  <c r="I1659" i="16" s="1" a="1"/>
  <c r="I1659" i="16" s="1"/>
  <c r="I1660" i="16" s="1" a="1"/>
  <c r="I1660" i="16" s="1"/>
  <c r="I1661" i="16" s="1" a="1"/>
  <c r="I1661" i="16" s="1"/>
  <c r="I1662" i="16" s="1" a="1"/>
  <c r="I1662" i="16" s="1"/>
  <c r="I1663" i="16" s="1" a="1"/>
  <c r="I1663" i="16" s="1"/>
  <c r="I1664" i="16" s="1" a="1"/>
  <c r="I1664" i="16" s="1"/>
  <c r="I1665" i="16" s="1" a="1"/>
  <c r="I1665" i="16" s="1"/>
  <c r="I1666" i="16" s="1" a="1"/>
  <c r="I1666" i="16" s="1"/>
  <c r="I1667" i="16" s="1" a="1"/>
  <c r="I1667" i="16" s="1"/>
  <c r="I1668" i="16" s="1" a="1"/>
  <c r="I1668" i="16" s="1"/>
  <c r="I1669" i="16" s="1" a="1"/>
  <c r="I1669" i="16" s="1"/>
  <c r="I1670" i="16" s="1" a="1"/>
  <c r="I1670" i="16" s="1"/>
  <c r="I1671" i="16" s="1" a="1"/>
  <c r="I1671" i="16" s="1"/>
  <c r="I1672" i="16" s="1" a="1"/>
  <c r="I1672" i="16" s="1"/>
  <c r="I1673" i="16" s="1" a="1"/>
  <c r="I1673" i="16" s="1"/>
  <c r="I1674" i="16" s="1" a="1"/>
  <c r="I1674" i="16" s="1"/>
  <c r="I1675" i="16" s="1" a="1"/>
  <c r="I1675" i="16" s="1"/>
  <c r="I1676" i="16" s="1" a="1"/>
  <c r="I1676" i="16" s="1"/>
  <c r="I1677" i="16" s="1" a="1"/>
  <c r="I1677" i="16" s="1"/>
  <c r="I1678" i="16" s="1" a="1"/>
  <c r="I1678" i="16" s="1"/>
  <c r="I1679" i="16" s="1" a="1"/>
  <c r="I1679" i="16" s="1"/>
  <c r="I1680" i="16" s="1" a="1"/>
  <c r="I1680" i="16" s="1"/>
  <c r="I1681" i="16" s="1" a="1"/>
  <c r="I1681" i="16" s="1"/>
  <c r="I1682" i="16" s="1" a="1"/>
  <c r="I1682" i="16" s="1"/>
  <c r="I1683" i="16" s="1" a="1"/>
  <c r="I1683" i="16" s="1"/>
  <c r="I1684" i="16" s="1" a="1"/>
  <c r="I1684" i="16" s="1"/>
  <c r="I1685" i="16" s="1" a="1"/>
  <c r="I1685" i="16" s="1"/>
  <c r="I1686" i="16" s="1" a="1"/>
  <c r="I1686" i="16" s="1"/>
  <c r="I1687" i="16" s="1" a="1"/>
  <c r="I1687" i="16" s="1"/>
  <c r="I1688" i="16" s="1" a="1"/>
  <c r="I1688" i="16" s="1"/>
  <c r="I1689" i="16" s="1" a="1"/>
  <c r="I1689" i="16" s="1"/>
  <c r="I1690" i="16" s="1" a="1"/>
  <c r="I1690" i="16" s="1"/>
  <c r="I1691" i="16" s="1" a="1"/>
  <c r="I1691" i="16" s="1"/>
  <c r="I1692" i="16" s="1" a="1"/>
  <c r="I1692" i="16" s="1"/>
  <c r="I1693" i="16" s="1" a="1"/>
  <c r="I1693" i="16" s="1"/>
  <c r="I1694" i="16" s="1" a="1"/>
  <c r="I1694" i="16" s="1"/>
  <c r="I1695" i="16" s="1" a="1"/>
  <c r="I1695" i="16" s="1"/>
  <c r="I1696" i="16" s="1" a="1"/>
  <c r="I1696" i="16" s="1"/>
  <c r="I1697" i="16" s="1" a="1"/>
  <c r="I1697" i="16" s="1"/>
  <c r="I1698" i="16" s="1" a="1"/>
  <c r="I1698" i="16" s="1"/>
  <c r="I1699" i="16" s="1" a="1"/>
  <c r="I1699" i="16" s="1"/>
  <c r="I1700" i="16" s="1" a="1"/>
  <c r="I1700" i="16" s="1"/>
  <c r="I1701" i="16" s="1" a="1"/>
  <c r="I1701" i="16" s="1"/>
  <c r="I1702" i="16" s="1" a="1"/>
  <c r="I1702" i="16" s="1"/>
  <c r="I1703" i="16" s="1" a="1"/>
  <c r="I1703" i="16" s="1"/>
  <c r="I1704" i="16" s="1" a="1"/>
  <c r="I1704" i="16" s="1"/>
  <c r="I1705" i="16" s="1" a="1"/>
  <c r="I1705" i="16" s="1"/>
  <c r="I1706" i="16" s="1" a="1"/>
  <c r="I1706" i="16" s="1"/>
  <c r="I1707" i="16" s="1" a="1"/>
  <c r="I1707" i="16" s="1"/>
  <c r="I1708" i="16" s="1" a="1"/>
  <c r="I1708" i="16" s="1"/>
  <c r="I1709" i="16" s="1" a="1"/>
  <c r="I1709" i="16" s="1"/>
  <c r="I1710" i="16" s="1" a="1"/>
  <c r="I1710" i="16" s="1"/>
  <c r="I1711" i="16" s="1" a="1"/>
  <c r="I1711" i="16" s="1"/>
  <c r="I1712" i="16" s="1" a="1"/>
  <c r="I1712" i="16" s="1"/>
  <c r="I1713" i="16" s="1" a="1"/>
  <c r="I1713" i="16" s="1"/>
  <c r="I1714" i="16" s="1" a="1"/>
  <c r="I1714" i="16" s="1"/>
  <c r="I1715" i="16" s="1" a="1"/>
  <c r="I1715" i="16" s="1"/>
  <c r="I1716" i="16" s="1" a="1"/>
  <c r="I1716" i="16" s="1"/>
  <c r="I1717" i="16" s="1" a="1"/>
  <c r="I1717" i="16" s="1"/>
  <c r="I1718" i="16" s="1" a="1"/>
  <c r="I1718" i="16" s="1"/>
  <c r="I1719" i="16" s="1" a="1"/>
  <c r="I1719" i="16" s="1"/>
  <c r="I1720" i="16" s="1" a="1"/>
  <c r="I1720" i="16" s="1"/>
  <c r="I1721" i="16" s="1" a="1"/>
  <c r="I1721" i="16" s="1"/>
  <c r="I1722" i="16" s="1" a="1"/>
  <c r="I1722" i="16" s="1"/>
  <c r="I1723" i="16" s="1" a="1"/>
  <c r="I1723" i="16" s="1"/>
  <c r="I1724" i="16" s="1" a="1"/>
  <c r="I1724" i="16" s="1"/>
  <c r="I1725" i="16" s="1" a="1"/>
  <c r="I1725" i="16" s="1"/>
  <c r="I1726" i="16" s="1" a="1"/>
  <c r="I1726" i="16" s="1"/>
  <c r="I1727" i="16" s="1" a="1"/>
  <c r="I1727" i="16" s="1"/>
  <c r="I1728" i="16" s="1" a="1"/>
  <c r="I1728" i="16" s="1"/>
  <c r="I1729" i="16" s="1" a="1"/>
  <c r="I1729" i="16" s="1"/>
  <c r="I1730" i="16" s="1" a="1"/>
  <c r="I1730" i="16" s="1"/>
  <c r="I1731" i="16" s="1" a="1"/>
  <c r="I1731" i="16" s="1"/>
  <c r="I1732" i="16" s="1" a="1"/>
  <c r="I1732" i="16" s="1"/>
  <c r="I1733" i="16" s="1" a="1"/>
  <c r="I1733" i="16" s="1"/>
  <c r="I1734" i="16" s="1" a="1"/>
  <c r="I1734" i="16" s="1"/>
  <c r="I1735" i="16" s="1" a="1"/>
  <c r="I1735" i="16" s="1"/>
  <c r="I1736" i="16" s="1" a="1"/>
  <c r="I1736" i="16" s="1"/>
  <c r="I1737" i="16" s="1" a="1"/>
  <c r="I1737" i="16" s="1"/>
  <c r="I1738" i="16" s="1" a="1"/>
  <c r="I1738" i="16" s="1"/>
  <c r="I1739" i="16" s="1" a="1"/>
  <c r="I1739" i="16" s="1"/>
  <c r="I1740" i="16" s="1" a="1"/>
  <c r="I1740" i="16" s="1"/>
  <c r="I1741" i="16" s="1" a="1"/>
  <c r="I1741" i="16" s="1"/>
  <c r="I1742" i="16" s="1" a="1"/>
  <c r="I1742" i="16" s="1"/>
  <c r="I1743" i="16" s="1" a="1"/>
  <c r="I1743" i="16" s="1"/>
  <c r="I1744" i="16" s="1" a="1"/>
  <c r="I1744" i="16" s="1"/>
  <c r="I1745" i="16" s="1" a="1"/>
  <c r="I1745" i="16" s="1"/>
  <c r="I1746" i="16" s="1" a="1"/>
  <c r="I1746" i="16" s="1"/>
  <c r="I1747" i="16" s="1" a="1"/>
  <c r="I1747" i="16" s="1"/>
  <c r="I1748" i="16" s="1" a="1"/>
  <c r="I1748" i="16" s="1"/>
  <c r="I1749" i="16" s="1" a="1"/>
  <c r="I1749" i="16" s="1"/>
  <c r="I1750" i="16" s="1" a="1"/>
  <c r="I1750" i="16" s="1"/>
  <c r="I1751" i="16" s="1" a="1"/>
  <c r="I1751" i="16" s="1"/>
  <c r="I1752" i="16" s="1" a="1"/>
  <c r="I1752" i="16" s="1"/>
  <c r="I1753" i="16" s="1" a="1"/>
  <c r="I1753" i="16" s="1"/>
  <c r="I1754" i="16" s="1" a="1"/>
  <c r="I1754" i="16" s="1"/>
  <c r="I1755" i="16" s="1" a="1"/>
  <c r="I1755" i="16" s="1"/>
  <c r="I1756" i="16" s="1" a="1"/>
  <c r="I1756" i="16" s="1"/>
  <c r="I1757" i="16" s="1" a="1"/>
  <c r="I1757" i="16" s="1"/>
  <c r="I1758" i="16" s="1" a="1"/>
  <c r="I1758" i="16" s="1"/>
  <c r="I1759" i="16" s="1" a="1"/>
  <c r="I1759" i="16" s="1"/>
  <c r="I1760" i="16" s="1" a="1"/>
  <c r="I1760" i="16" s="1"/>
  <c r="I1761" i="16" s="1" a="1"/>
  <c r="I1761" i="16" s="1"/>
  <c r="I1762" i="16" s="1" a="1"/>
  <c r="I1762" i="16" s="1"/>
  <c r="I1763" i="16" s="1" a="1"/>
  <c r="I1763" i="16" s="1"/>
  <c r="I1764" i="16" s="1" a="1"/>
  <c r="I1764" i="16" s="1"/>
  <c r="I1765" i="16" s="1" a="1"/>
  <c r="I1765" i="16" s="1"/>
  <c r="I1766" i="16" s="1" a="1"/>
  <c r="I1766" i="16" s="1"/>
  <c r="I1767" i="16" s="1" a="1"/>
  <c r="I1767" i="16" s="1"/>
  <c r="I1768" i="16" s="1" a="1"/>
  <c r="I1768" i="16" s="1"/>
  <c r="I1769" i="16" s="1" a="1"/>
  <c r="I1769" i="16" s="1"/>
  <c r="I1770" i="16" s="1" a="1"/>
  <c r="I1770" i="16" s="1"/>
  <c r="I1771" i="16" s="1" a="1"/>
  <c r="I1771" i="16" s="1"/>
  <c r="I1772" i="16" s="1" a="1"/>
  <c r="I1772" i="16" s="1"/>
  <c r="I1773" i="16" s="1" a="1"/>
  <c r="I1773" i="16" s="1"/>
  <c r="I1774" i="16" s="1" a="1"/>
  <c r="I1774" i="16" s="1"/>
  <c r="I1775" i="16" s="1" a="1"/>
  <c r="I1775" i="16" s="1"/>
  <c r="I1776" i="16" s="1" a="1"/>
  <c r="I1776" i="16" s="1"/>
  <c r="I1777" i="16" s="1" a="1"/>
  <c r="I1777" i="16" s="1"/>
  <c r="I1778" i="16" s="1" a="1"/>
  <c r="I1778" i="16" s="1"/>
  <c r="I1779" i="16" s="1" a="1"/>
  <c r="I1779" i="16" s="1"/>
  <c r="I1780" i="16" s="1" a="1"/>
  <c r="I1780" i="16" s="1"/>
  <c r="I1781" i="16" s="1" a="1"/>
  <c r="I1781" i="16" s="1"/>
  <c r="I1782" i="16" s="1" a="1"/>
  <c r="I1782" i="16" s="1"/>
  <c r="I1783" i="16" s="1" a="1"/>
  <c r="I1783" i="16" s="1"/>
  <c r="I1784" i="16" s="1" a="1"/>
  <c r="I1784" i="16" s="1"/>
  <c r="I1785" i="16" s="1" a="1"/>
  <c r="I1785" i="16" s="1"/>
  <c r="I1786" i="16" s="1" a="1"/>
  <c r="I1786" i="16" s="1"/>
  <c r="I1787" i="16" s="1" a="1"/>
  <c r="I1787" i="16" s="1"/>
  <c r="I1788" i="16" s="1" a="1"/>
  <c r="I1788" i="16" s="1"/>
  <c r="I1789" i="16" s="1" a="1"/>
  <c r="I1789" i="16" s="1"/>
  <c r="I1790" i="16" s="1" a="1"/>
  <c r="I1790" i="16" s="1"/>
  <c r="I1791" i="16" s="1" a="1"/>
  <c r="I1791" i="16" s="1"/>
  <c r="I1792" i="16" s="1" a="1"/>
  <c r="I1792" i="16" s="1"/>
  <c r="I1793" i="16" s="1" a="1"/>
  <c r="I1793" i="16" s="1"/>
  <c r="I1794" i="16" s="1" a="1"/>
  <c r="I1794" i="16" s="1"/>
  <c r="I1795" i="16" s="1" a="1"/>
  <c r="I1795" i="16" s="1"/>
  <c r="I1796" i="16" s="1" a="1"/>
  <c r="I1796" i="16" s="1"/>
  <c r="I1797" i="16" s="1" a="1"/>
  <c r="I1797" i="16" s="1"/>
  <c r="I1798" i="16" s="1" a="1"/>
  <c r="I1798" i="16" s="1"/>
  <c r="I1799" i="16" s="1" a="1"/>
  <c r="I1799" i="16" s="1"/>
  <c r="I1800" i="16" s="1" a="1"/>
  <c r="I1800" i="16" s="1"/>
  <c r="F9" i="16" a="1"/>
  <c r="F9" i="16" s="1"/>
  <c r="A206" i="16" a="1"/>
  <c r="A206" i="16" s="1"/>
  <c r="J4" i="16" l="1" a="1"/>
  <c r="J4" i="16" s="1"/>
  <c r="F10" i="16" a="1"/>
  <c r="F10" i="16" s="1"/>
  <c r="F11" i="16" s="1" a="1"/>
  <c r="F11" i="16" s="1"/>
  <c r="F12" i="16" s="1" a="1"/>
  <c r="F12" i="16" s="1"/>
  <c r="F13" i="16" s="1" a="1"/>
  <c r="F13" i="16" s="1"/>
  <c r="F14" i="16" s="1" a="1"/>
  <c r="F14" i="16" s="1"/>
  <c r="F15" i="16" s="1" a="1"/>
  <c r="F15" i="16" s="1"/>
  <c r="F16" i="16" s="1" a="1"/>
  <c r="F16" i="16" s="1"/>
  <c r="F17" i="16" s="1" a="1"/>
  <c r="F17" i="16" s="1"/>
  <c r="F18" i="16" s="1" a="1"/>
  <c r="F18" i="16" s="1"/>
  <c r="F19" i="16" s="1" a="1"/>
  <c r="F19" i="16" s="1"/>
  <c r="F20" i="16" s="1" a="1"/>
  <c r="F20" i="16" s="1"/>
  <c r="F21" i="16" s="1" a="1"/>
  <c r="F21" i="16" s="1"/>
  <c r="F22" i="16" s="1" a="1"/>
  <c r="F22" i="16" s="1"/>
  <c r="F23" i="16" s="1" a="1"/>
  <c r="F23" i="16" s="1"/>
  <c r="F24" i="16" s="1" a="1"/>
  <c r="F24" i="16" s="1"/>
  <c r="F25" i="16" s="1" a="1"/>
  <c r="F25" i="16" s="1"/>
  <c r="F26" i="16" s="1" a="1"/>
  <c r="F26" i="16" s="1"/>
  <c r="F27" i="16" s="1" a="1"/>
  <c r="F27" i="16" s="1"/>
  <c r="F28" i="16" s="1"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F39" i="16" s="1" a="1"/>
  <c r="F39" i="16" s="1"/>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F51" i="16" s="1" a="1"/>
  <c r="F51" i="16" s="1"/>
  <c r="F52" i="16" s="1" a="1"/>
  <c r="F52" i="16" s="1"/>
  <c r="F53" i="16" s="1" a="1"/>
  <c r="F53" i="16" s="1"/>
  <c r="F54" i="16" s="1" a="1"/>
  <c r="F54" i="16" s="1"/>
  <c r="F55" i="16" s="1" a="1"/>
  <c r="F55" i="16" s="1"/>
  <c r="F56" i="16" s="1" a="1"/>
  <c r="F56" i="16" s="1"/>
  <c r="F57" i="16" s="1" a="1"/>
  <c r="F57" i="16" s="1"/>
  <c r="F58" i="16" s="1" a="1"/>
  <c r="F58" i="16" s="1"/>
  <c r="F59" i="16" s="1" a="1"/>
  <c r="F59" i="16" s="1"/>
  <c r="F60" i="16" s="1" a="1"/>
  <c r="F60" i="16" s="1"/>
  <c r="F61" i="16" s="1" a="1"/>
  <c r="F61" i="16" s="1"/>
  <c r="F62" i="16" s="1" a="1"/>
  <c r="F62" i="16" s="1"/>
  <c r="F63" i="16" s="1" a="1"/>
  <c r="F63" i="16" s="1"/>
  <c r="F64" i="16" s="1" a="1"/>
  <c r="F64" i="16" s="1"/>
  <c r="F65" i="16" s="1" a="1"/>
  <c r="F65" i="16" s="1"/>
  <c r="F66" i="16" s="1" a="1"/>
  <c r="F66" i="16" s="1"/>
  <c r="F67" i="16" s="1" a="1"/>
  <c r="F67" i="16" s="1"/>
  <c r="F68" i="16" s="1" a="1"/>
  <c r="F68" i="16" s="1"/>
  <c r="F69" i="16" s="1" a="1"/>
  <c r="F69" i="16" s="1"/>
  <c r="F70" i="16" s="1" a="1"/>
  <c r="F70" i="16" s="1"/>
  <c r="F71" i="16" s="1" a="1"/>
  <c r="F71" i="16" s="1"/>
  <c r="F72" i="16" s="1" a="1"/>
  <c r="F72" i="16" s="1"/>
  <c r="F73" i="16" s="1" a="1"/>
  <c r="F73" i="16" s="1"/>
  <c r="F74" i="16" s="1" a="1"/>
  <c r="F74" i="16" s="1"/>
  <c r="F75" i="16" s="1" a="1"/>
  <c r="F75" i="16" s="1"/>
  <c r="F76" i="16" s="1" a="1"/>
  <c r="F76" i="16" s="1"/>
  <c r="F77" i="16" s="1" a="1"/>
  <c r="F77" i="16" s="1"/>
  <c r="F78" i="16" s="1" a="1"/>
  <c r="F78" i="16" s="1"/>
  <c r="F79" i="16" s="1" a="1"/>
  <c r="F79" i="16" s="1"/>
  <c r="F80" i="16" s="1" a="1"/>
  <c r="F80" i="16" s="1"/>
  <c r="F81" i="16" s="1" a="1"/>
  <c r="F81" i="16" s="1"/>
  <c r="F82" i="16" s="1" a="1"/>
  <c r="F82" i="16" s="1"/>
  <c r="F83" i="16" s="1" a="1"/>
  <c r="F83" i="16" s="1"/>
  <c r="F84" i="16" s="1" a="1"/>
  <c r="F84" i="16" s="1"/>
  <c r="F85" i="16" s="1" a="1"/>
  <c r="F85" i="16" s="1"/>
  <c r="F86" i="16" s="1" a="1"/>
  <c r="F86" i="16" s="1"/>
  <c r="F87" i="16" s="1" a="1"/>
  <c r="F87" i="16" s="1"/>
  <c r="F88" i="16" s="1" a="1"/>
  <c r="F88" i="16" s="1"/>
  <c r="F89" i="16" s="1" a="1"/>
  <c r="F89" i="16" s="1"/>
  <c r="F90" i="16" s="1" a="1"/>
  <c r="F90" i="16" s="1"/>
  <c r="F91" i="16" s="1" a="1"/>
  <c r="F91" i="16" s="1"/>
  <c r="F92" i="16" s="1" a="1"/>
  <c r="F92" i="16" s="1"/>
  <c r="F93" i="16" s="1" a="1"/>
  <c r="F93" i="16" s="1"/>
  <c r="F94" i="16" s="1" a="1"/>
  <c r="F94" i="16" s="1"/>
  <c r="F95" i="16" s="1" a="1"/>
  <c r="F95" i="16" s="1"/>
  <c r="F96" i="16" s="1" a="1"/>
  <c r="F96" i="16" s="1"/>
  <c r="F97" i="16" s="1" a="1"/>
  <c r="F97" i="16" s="1"/>
  <c r="F98" i="16" s="1" a="1"/>
  <c r="F98" i="16" s="1"/>
  <c r="F99" i="16" s="1" a="1"/>
  <c r="F99" i="16" s="1"/>
  <c r="F100" i="16" s="1" a="1"/>
  <c r="F100" i="16" s="1"/>
  <c r="F101" i="16" s="1" a="1"/>
  <c r="F101" i="16" s="1"/>
  <c r="F102" i="16" s="1" a="1"/>
  <c r="F102" i="16" s="1"/>
  <c r="F103" i="16" s="1" a="1"/>
  <c r="F103" i="16" s="1"/>
  <c r="F104" i="16" s="1" a="1"/>
  <c r="F104" i="16" s="1"/>
  <c r="F105" i="16" s="1" a="1"/>
  <c r="F105" i="16" s="1"/>
  <c r="F106" i="16" s="1" a="1"/>
  <c r="F106" i="16" s="1"/>
  <c r="F107" i="16" s="1" a="1"/>
  <c r="F107" i="16" s="1"/>
  <c r="F108" i="16" s="1" a="1"/>
  <c r="F108" i="16" s="1"/>
  <c r="F109" i="16" s="1" a="1"/>
  <c r="F109" i="16" s="1"/>
  <c r="F110" i="16" s="1" a="1"/>
  <c r="F110" i="16" s="1"/>
  <c r="F111" i="16" s="1" a="1"/>
  <c r="F111" i="16" s="1"/>
  <c r="F112" i="16" s="1" a="1"/>
  <c r="F112" i="16" s="1"/>
  <c r="F113" i="16" s="1" a="1"/>
  <c r="F113" i="16" s="1"/>
  <c r="F114" i="16" s="1" a="1"/>
  <c r="F114" i="16" s="1"/>
  <c r="F115" i="16" s="1" a="1"/>
  <c r="F115" i="16" s="1"/>
  <c r="F116" i="16" s="1" a="1"/>
  <c r="F116" i="16" s="1"/>
  <c r="F117" i="16" s="1" a="1"/>
  <c r="F117" i="16" s="1"/>
  <c r="F118" i="16" s="1" a="1"/>
  <c r="F118" i="16" s="1"/>
  <c r="F119" i="16" s="1" a="1"/>
  <c r="F119" i="16" s="1"/>
  <c r="F120" i="16" s="1" a="1"/>
  <c r="F120" i="16" s="1"/>
  <c r="F121" i="16" s="1" a="1"/>
  <c r="F121" i="16" s="1"/>
  <c r="F122" i="16" s="1" a="1"/>
  <c r="F122" i="16" s="1"/>
  <c r="F123" i="16" s="1" a="1"/>
  <c r="F123" i="16" s="1"/>
  <c r="F124" i="16" s="1" a="1"/>
  <c r="F124" i="16" s="1"/>
  <c r="F125" i="16" s="1" a="1"/>
  <c r="F125" i="16" s="1"/>
  <c r="F126" i="16" s="1" a="1"/>
  <c r="F126" i="16" s="1"/>
  <c r="F127" i="16" s="1" a="1"/>
  <c r="F127" i="16" s="1"/>
  <c r="F128" i="16" s="1" a="1"/>
  <c r="F128" i="16" s="1"/>
  <c r="F129" i="16" s="1" a="1"/>
  <c r="F129" i="16" s="1"/>
  <c r="F130" i="16" s="1" a="1"/>
  <c r="F130" i="16" s="1"/>
  <c r="F131" i="16" s="1" a="1"/>
  <c r="F131" i="16" s="1"/>
  <c r="F132" i="16" s="1" a="1"/>
  <c r="F132" i="16" s="1"/>
  <c r="F133" i="16" s="1" a="1"/>
  <c r="F133" i="16" s="1"/>
  <c r="F134" i="16" s="1" a="1"/>
  <c r="F134" i="16" s="1"/>
  <c r="F135" i="16" s="1" a="1"/>
  <c r="F135" i="16" s="1"/>
  <c r="F136" i="16" s="1" a="1"/>
  <c r="F136" i="16" s="1"/>
  <c r="F137" i="16" s="1" a="1"/>
  <c r="F137" i="16" s="1"/>
  <c r="F138" i="16" s="1" a="1"/>
  <c r="F138" i="16" s="1"/>
  <c r="F139" i="16" s="1" a="1"/>
  <c r="F139" i="16" s="1"/>
  <c r="F140" i="16" s="1" a="1"/>
  <c r="F140" i="16" s="1"/>
  <c r="F141" i="16" s="1" a="1"/>
  <c r="F141" i="16" s="1"/>
  <c r="F142" i="16" s="1" a="1"/>
  <c r="F142" i="16" s="1"/>
  <c r="F143" i="16" s="1" a="1"/>
  <c r="F143" i="16" s="1"/>
  <c r="F144" i="16" s="1" a="1"/>
  <c r="F144" i="16" s="1"/>
  <c r="F145" i="16" s="1" a="1"/>
  <c r="F145" i="16" s="1"/>
  <c r="F146" i="16" s="1" a="1"/>
  <c r="F146" i="16" s="1"/>
  <c r="F147" i="16" s="1" a="1"/>
  <c r="F147" i="16" s="1"/>
  <c r="F148" i="16" s="1" a="1"/>
  <c r="F148" i="16" s="1"/>
  <c r="F149" i="16" s="1" a="1"/>
  <c r="F149" i="16" s="1"/>
  <c r="F150" i="16" s="1" a="1"/>
  <c r="F150" i="16" s="1"/>
  <c r="F151" i="16" s="1" a="1"/>
  <c r="F151" i="16" s="1"/>
  <c r="F152" i="16" s="1" a="1"/>
  <c r="F152" i="16" s="1"/>
  <c r="F153" i="16" s="1" a="1"/>
  <c r="F153" i="16" s="1"/>
  <c r="F154" i="16" s="1" a="1"/>
  <c r="F154" i="16" s="1"/>
  <c r="F155" i="16" s="1" a="1"/>
  <c r="F155" i="16" s="1"/>
  <c r="F156" i="16" s="1" a="1"/>
  <c r="F156" i="16" s="1"/>
  <c r="F157" i="16" s="1" a="1"/>
  <c r="F157" i="16" s="1"/>
  <c r="F158" i="16" s="1" a="1"/>
  <c r="F158" i="16" s="1"/>
  <c r="F159" i="16" s="1" a="1"/>
  <c r="F159" i="16" s="1"/>
  <c r="F160" i="16" s="1" a="1"/>
  <c r="F160" i="16" s="1"/>
  <c r="F161" i="16" s="1" a="1"/>
  <c r="F161" i="16" s="1"/>
  <c r="F162" i="16" s="1" a="1"/>
  <c r="F162" i="16" s="1"/>
  <c r="F163" i="16" s="1" a="1"/>
  <c r="F163" i="16" s="1"/>
  <c r="F164" i="16" s="1" a="1"/>
  <c r="F164" i="16" s="1"/>
  <c r="F165" i="16" s="1" a="1"/>
  <c r="F165" i="16" s="1"/>
  <c r="F166" i="16" s="1" a="1"/>
  <c r="F166" i="16" s="1"/>
  <c r="F167" i="16" s="1" a="1"/>
  <c r="F167" i="16" s="1"/>
  <c r="F168" i="16" s="1" a="1"/>
  <c r="F168" i="16" s="1"/>
  <c r="F169" i="16" s="1" a="1"/>
  <c r="F169" i="16" s="1"/>
  <c r="F170" i="16" s="1" a="1"/>
  <c r="F170" i="16" s="1"/>
  <c r="F171" i="16" s="1" a="1"/>
  <c r="F171" i="16" s="1"/>
  <c r="F172" i="16" s="1" a="1"/>
  <c r="F172" i="16" s="1"/>
  <c r="F173" i="16" s="1" a="1"/>
  <c r="F173" i="16" s="1"/>
  <c r="F174" i="16" s="1" a="1"/>
  <c r="F174" i="16" s="1"/>
  <c r="F175" i="16" s="1" a="1"/>
  <c r="F175" i="16" s="1"/>
  <c r="F176" i="16" s="1" a="1"/>
  <c r="F176" i="16" s="1"/>
  <c r="F177" i="16" s="1" a="1"/>
  <c r="F177" i="16" s="1"/>
  <c r="F178" i="16" s="1" a="1"/>
  <c r="F178" i="16" s="1"/>
  <c r="F179" i="16" s="1" a="1"/>
  <c r="F179" i="16" s="1"/>
  <c r="F180" i="16" s="1" a="1"/>
  <c r="F180" i="16" s="1"/>
  <c r="F181" i="16" s="1" a="1"/>
  <c r="F181" i="16" s="1"/>
  <c r="F182" i="16" s="1" a="1"/>
  <c r="F182" i="16" s="1"/>
  <c r="F183" i="16" s="1" a="1"/>
  <c r="F183" i="16" s="1"/>
  <c r="F184" i="16" s="1" a="1"/>
  <c r="F184" i="16" s="1"/>
  <c r="F185" i="16" s="1" a="1"/>
  <c r="F185" i="16" s="1"/>
  <c r="F186" i="16" s="1" a="1"/>
  <c r="F186" i="16" s="1"/>
  <c r="F187" i="16" s="1" a="1"/>
  <c r="F187" i="16" s="1"/>
  <c r="F188" i="16" s="1" a="1"/>
  <c r="F188" i="16" s="1"/>
  <c r="F189" i="16" s="1" a="1"/>
  <c r="F189" i="16" s="1"/>
  <c r="F190" i="16" s="1" a="1"/>
  <c r="F190" i="16" s="1"/>
  <c r="F191" i="16" s="1" a="1"/>
  <c r="F191" i="16" s="1"/>
  <c r="F192" i="16" s="1" a="1"/>
  <c r="F192" i="16" s="1"/>
  <c r="F193" i="16" s="1" a="1"/>
  <c r="F193" i="16" s="1"/>
  <c r="F194" i="16" s="1" a="1"/>
  <c r="F194" i="16" s="1"/>
  <c r="F195" i="16" s="1" a="1"/>
  <c r="F195" i="16" s="1"/>
  <c r="F196" i="16" s="1" a="1"/>
  <c r="F196" i="16" s="1"/>
  <c r="F197" i="16" s="1" a="1"/>
  <c r="F197" i="16" s="1"/>
  <c r="F198" i="16" s="1" a="1"/>
  <c r="F198" i="16" s="1"/>
  <c r="F199" i="16" s="1" a="1"/>
  <c r="F199" i="16" s="1"/>
  <c r="F200" i="16" s="1" a="1"/>
  <c r="F200" i="16" s="1"/>
  <c r="F201" i="16" s="1" a="1"/>
  <c r="F201" i="16" s="1"/>
  <c r="F202" i="16" s="1" a="1"/>
  <c r="F202" i="16" s="1"/>
  <c r="F203" i="16" s="1" a="1"/>
  <c r="F203" i="16" s="1"/>
  <c r="F204" i="16" s="1" a="1"/>
  <c r="F204" i="16" s="1"/>
  <c r="F205" i="16" s="1" a="1"/>
  <c r="F205" i="16" s="1"/>
  <c r="F206" i="16" s="1" a="1"/>
  <c r="F206" i="16" s="1"/>
  <c r="F207" i="16" s="1" a="1"/>
  <c r="F207" i="16" s="1"/>
  <c r="F208" i="16" s="1" a="1"/>
  <c r="F208" i="16" s="1"/>
  <c r="F209" i="16" s="1" a="1"/>
  <c r="F209" i="16" s="1"/>
  <c r="F210" i="16" s="1" a="1"/>
  <c r="F210" i="16" s="1"/>
  <c r="F211" i="16" s="1" a="1"/>
  <c r="F211" i="16" s="1"/>
  <c r="F212" i="16" s="1" a="1"/>
  <c r="F212" i="16" s="1"/>
  <c r="F213" i="16" s="1" a="1"/>
  <c r="F213" i="16" s="1"/>
  <c r="F214" i="16" s="1" a="1"/>
  <c r="F214" i="16" s="1"/>
  <c r="F215" i="16" s="1" a="1"/>
  <c r="F215" i="16" s="1"/>
  <c r="F216" i="16" s="1" a="1"/>
  <c r="F216" i="16" s="1"/>
  <c r="F217" i="16" s="1" a="1"/>
  <c r="F217" i="16" s="1"/>
  <c r="F218" i="16" s="1" a="1"/>
  <c r="F218" i="16" s="1"/>
  <c r="F219" i="16" s="1" a="1"/>
  <c r="F219" i="16" s="1"/>
  <c r="F220" i="16" s="1" a="1"/>
  <c r="F220" i="16" s="1"/>
  <c r="F221" i="16" s="1" a="1"/>
  <c r="F221" i="16" s="1"/>
  <c r="F222" i="16" s="1" a="1"/>
  <c r="F222" i="16" s="1"/>
  <c r="F223" i="16" s="1" a="1"/>
  <c r="F223" i="16" s="1"/>
  <c r="F224" i="16" s="1" a="1"/>
  <c r="F224" i="16" s="1"/>
  <c r="F225" i="16" s="1" a="1"/>
  <c r="F225" i="16" s="1"/>
  <c r="F226" i="16" s="1" a="1"/>
  <c r="F226" i="16" s="1"/>
  <c r="F227" i="16" s="1" a="1"/>
  <c r="F227" i="16" s="1"/>
  <c r="F228" i="16" s="1" a="1"/>
  <c r="F228" i="16" s="1"/>
  <c r="F229" i="16" s="1" a="1"/>
  <c r="F229" i="16" s="1"/>
  <c r="F230" i="16" s="1" a="1"/>
  <c r="F230" i="16" s="1"/>
  <c r="F231" i="16" s="1" a="1"/>
  <c r="F231" i="16" s="1"/>
  <c r="F232" i="16" s="1" a="1"/>
  <c r="F232" i="16" s="1"/>
  <c r="F233" i="16" s="1" a="1"/>
  <c r="F233" i="16" s="1"/>
  <c r="F234" i="16" s="1" a="1"/>
  <c r="F234" i="16" s="1"/>
  <c r="F235" i="16" s="1" a="1"/>
  <c r="F235" i="16" s="1"/>
  <c r="F236" i="16" s="1" a="1"/>
  <c r="F236" i="16" s="1"/>
  <c r="F237" i="16" s="1" a="1"/>
  <c r="F237" i="16" s="1"/>
  <c r="F238" i="16" s="1" a="1"/>
  <c r="F238" i="16" s="1"/>
  <c r="F239" i="16" s="1" a="1"/>
  <c r="F239" i="16" s="1"/>
  <c r="F240" i="16" s="1" a="1"/>
  <c r="F240" i="16" s="1"/>
  <c r="F241" i="16" s="1" a="1"/>
  <c r="F241" i="16" s="1"/>
  <c r="F242" i="16" s="1" a="1"/>
  <c r="F242" i="16" s="1"/>
  <c r="F243" i="16" s="1" a="1"/>
  <c r="F243" i="16" s="1"/>
  <c r="F244" i="16" s="1" a="1"/>
  <c r="F244" i="16" s="1"/>
  <c r="F245" i="16" s="1" a="1"/>
  <c r="F245" i="16" s="1"/>
  <c r="F246" i="16" s="1" a="1"/>
  <c r="F246" i="16" s="1"/>
  <c r="F247" i="16" s="1" a="1"/>
  <c r="F247" i="16" s="1"/>
  <c r="F248" i="16" s="1" a="1"/>
  <c r="F248" i="16" s="1"/>
  <c r="F249" i="16" s="1" a="1"/>
  <c r="F249" i="16" s="1"/>
  <c r="F250" i="16" s="1" a="1"/>
  <c r="F250" i="16" s="1"/>
  <c r="G2" i="16" s="1" a="1"/>
  <c r="G2" i="16" s="1"/>
  <c r="A207" i="16" a="1"/>
  <c r="A207" i="16" s="1"/>
  <c r="A208" i="16" s="1" a="1"/>
  <c r="A208" i="16" s="1"/>
  <c r="A209" i="16" s="1" a="1"/>
  <c r="A209" i="16" s="1"/>
  <c r="A210" i="16" s="1" a="1"/>
  <c r="A210" i="16" s="1"/>
  <c r="A211" i="16" s="1" a="1"/>
  <c r="A211" i="16" s="1"/>
  <c r="A212" i="16" s="1" a="1"/>
  <c r="A212" i="16" s="1"/>
  <c r="A213" i="16" s="1" a="1"/>
  <c r="A213" i="16" s="1"/>
  <c r="A214" i="16" s="1" a="1"/>
  <c r="A214" i="16" s="1"/>
  <c r="A215" i="16" s="1" a="1"/>
  <c r="A215" i="16" s="1"/>
  <c r="A216" i="16" s="1" a="1"/>
  <c r="A216" i="16" s="1"/>
  <c r="A217" i="16" s="1" a="1"/>
  <c r="A217" i="16" s="1"/>
  <c r="A218" i="16" s="1" a="1"/>
  <c r="A218" i="16" s="1"/>
  <c r="A219" i="16" s="1" a="1"/>
  <c r="A219" i="16" s="1"/>
  <c r="A220" i="16" s="1" a="1"/>
  <c r="A220" i="16" s="1"/>
  <c r="J5" i="16" l="1" a="1"/>
  <c r="J5" i="16" s="1"/>
  <c r="J6" i="16" s="1" a="1"/>
  <c r="J6" i="16" s="1"/>
  <c r="A221" i="16" a="1"/>
  <c r="A221" i="16" s="1"/>
  <c r="J7" i="16" l="1" a="1"/>
  <c r="J7" i="16" s="1"/>
  <c r="J8" i="16" s="1" a="1"/>
  <c r="J8" i="16" s="1"/>
  <c r="A222" i="16" a="1"/>
  <c r="A222" i="16" s="1"/>
  <c r="J9" i="16" l="1" a="1"/>
  <c r="J9" i="16" s="1"/>
  <c r="J10" i="16" s="1" a="1"/>
  <c r="J10" i="16" s="1"/>
  <c r="J11" i="16" s="1" a="1"/>
  <c r="J11" i="16" s="1"/>
  <c r="A223" i="16" a="1"/>
  <c r="A223" i="16" s="1"/>
  <c r="J12" i="16" l="1" a="1"/>
  <c r="J12" i="16" s="1"/>
  <c r="J13" i="16" s="1" a="1"/>
  <c r="J13" i="16" s="1"/>
  <c r="J14" i="16" s="1" a="1"/>
  <c r="J14" i="16" s="1"/>
  <c r="J15" i="16" s="1" a="1"/>
  <c r="J15" i="16" s="1"/>
  <c r="J16" i="16" s="1" a="1"/>
  <c r="J16" i="16" s="1"/>
  <c r="J17" i="16" s="1" a="1"/>
  <c r="J17" i="16" s="1"/>
  <c r="J18" i="16" s="1" a="1"/>
  <c r="J18" i="16" s="1"/>
  <c r="J19" i="16" s="1" a="1"/>
  <c r="J19" i="16" s="1"/>
  <c r="J20" i="16" s="1" a="1"/>
  <c r="J20" i="16" s="1"/>
  <c r="J21" i="16" s="1" a="1"/>
  <c r="J21" i="16" s="1"/>
  <c r="J22" i="16" s="1" a="1"/>
  <c r="J22" i="16" s="1"/>
  <c r="J23" i="16" s="1" a="1"/>
  <c r="J23" i="16" s="1"/>
  <c r="J24" i="16" s="1" a="1"/>
  <c r="J24" i="16" s="1"/>
  <c r="J25" i="16" s="1" a="1"/>
  <c r="J25" i="16" s="1"/>
  <c r="J26" i="16" s="1" a="1"/>
  <c r="J26" i="16" s="1"/>
  <c r="J27" i="16" s="1" a="1"/>
  <c r="J27" i="16" s="1"/>
  <c r="J28" i="16" s="1" a="1"/>
  <c r="J28" i="16" s="1"/>
  <c r="J29" i="16" s="1" a="1"/>
  <c r="J29" i="16" s="1"/>
  <c r="J30" i="16" s="1" a="1"/>
  <c r="J30" i="16" s="1"/>
  <c r="J31" i="16" s="1" a="1"/>
  <c r="J31" i="16" s="1"/>
  <c r="J32" i="16" s="1" a="1"/>
  <c r="J32" i="16" s="1"/>
  <c r="J33" i="16" s="1" a="1"/>
  <c r="J33" i="16" s="1"/>
  <c r="J34" i="16" s="1" a="1"/>
  <c r="J34" i="16" s="1"/>
  <c r="J35" i="16" s="1" a="1"/>
  <c r="J35" i="16" s="1"/>
  <c r="J36" i="16" s="1" a="1"/>
  <c r="J36" i="16" s="1"/>
  <c r="J37" i="16" s="1" a="1"/>
  <c r="J37" i="16" s="1"/>
  <c r="J38" i="16" s="1" a="1"/>
  <c r="J38" i="16" s="1"/>
  <c r="J39" i="16" s="1" a="1"/>
  <c r="J39" i="16" s="1"/>
  <c r="J40" i="16" s="1" a="1"/>
  <c r="J40" i="16" s="1"/>
  <c r="J41" i="16" s="1" a="1"/>
  <c r="J41" i="16" s="1"/>
  <c r="J42" i="16" s="1" a="1"/>
  <c r="J42" i="16" s="1"/>
  <c r="J43" i="16" s="1" a="1"/>
  <c r="J43" i="16" s="1"/>
  <c r="J44" i="16" s="1" a="1"/>
  <c r="J44" i="16" s="1"/>
  <c r="J45" i="16" s="1" a="1"/>
  <c r="J45" i="16" s="1"/>
  <c r="J46" i="16" s="1" a="1"/>
  <c r="J46" i="16" s="1"/>
  <c r="J47" i="16" s="1" a="1"/>
  <c r="J47" i="16" s="1"/>
  <c r="J48" i="16" s="1" a="1"/>
  <c r="J48" i="16" s="1"/>
  <c r="J49" i="16" s="1" a="1"/>
  <c r="J49" i="16" s="1"/>
  <c r="J50" i="16" s="1" a="1"/>
  <c r="J50" i="16" s="1"/>
  <c r="J51" i="16" s="1" a="1"/>
  <c r="J51" i="16" s="1"/>
  <c r="J52" i="16" s="1" a="1"/>
  <c r="J52" i="16" s="1"/>
  <c r="J53" i="16" s="1" a="1"/>
  <c r="J53" i="16" s="1"/>
  <c r="J54" i="16" s="1" a="1"/>
  <c r="J54" i="16" s="1"/>
  <c r="J55" i="16" s="1" a="1"/>
  <c r="J55" i="16" s="1"/>
  <c r="J56" i="16" s="1" a="1"/>
  <c r="J56" i="16" s="1"/>
  <c r="J57" i="16" s="1" a="1"/>
  <c r="J57" i="16" s="1"/>
  <c r="J58" i="16" s="1" a="1"/>
  <c r="J58" i="16" s="1"/>
  <c r="J59" i="16" s="1" a="1"/>
  <c r="J59" i="16" s="1"/>
  <c r="J60" i="16" s="1" a="1"/>
  <c r="J60" i="16" s="1"/>
  <c r="J61" i="16" s="1" a="1"/>
  <c r="J61" i="16" s="1"/>
  <c r="J62" i="16" s="1" a="1"/>
  <c r="J62" i="16" s="1"/>
  <c r="J63" i="16" s="1" a="1"/>
  <c r="J63" i="16" s="1"/>
  <c r="J64" i="16" s="1" a="1"/>
  <c r="J64" i="16" s="1"/>
  <c r="J65" i="16" s="1" a="1"/>
  <c r="J65" i="16" s="1"/>
  <c r="J66" i="16" s="1" a="1"/>
  <c r="J66" i="16" s="1"/>
  <c r="J67" i="16" s="1" a="1"/>
  <c r="J67" i="16" s="1"/>
  <c r="J68" i="16" s="1" a="1"/>
  <c r="J68" i="16" s="1"/>
  <c r="J69" i="16" s="1" a="1"/>
  <c r="J69" i="16" s="1"/>
  <c r="J70" i="16" s="1" a="1"/>
  <c r="J70" i="16" s="1"/>
  <c r="J71" i="16" s="1" a="1"/>
  <c r="J71" i="16" s="1"/>
  <c r="J72" i="16" s="1" a="1"/>
  <c r="J72" i="16" s="1"/>
  <c r="J73" i="16" s="1" a="1"/>
  <c r="J73" i="16" s="1"/>
  <c r="J74" i="16" s="1" a="1"/>
  <c r="J74" i="16" s="1"/>
  <c r="J75" i="16" s="1" a="1"/>
  <c r="J75" i="16" s="1"/>
  <c r="J76" i="16" s="1" a="1"/>
  <c r="J76" i="16" s="1"/>
  <c r="J77" i="16" s="1" a="1"/>
  <c r="J77" i="16" s="1"/>
  <c r="J78" i="16" s="1" a="1"/>
  <c r="J78" i="16" s="1"/>
  <c r="J79" i="16" s="1" a="1"/>
  <c r="J79" i="16" s="1"/>
  <c r="J80" i="16" s="1" a="1"/>
  <c r="J80" i="16" s="1"/>
  <c r="J81" i="16" s="1" a="1"/>
  <c r="J81" i="16" s="1"/>
  <c r="J82" i="16" s="1" a="1"/>
  <c r="J82" i="16" s="1"/>
  <c r="J83" i="16" s="1" a="1"/>
  <c r="J83" i="16" s="1"/>
  <c r="J84" i="16" s="1" a="1"/>
  <c r="J84" i="16" s="1"/>
  <c r="J85" i="16" s="1" a="1"/>
  <c r="J85" i="16" s="1"/>
  <c r="J86" i="16" s="1" a="1"/>
  <c r="J86" i="16" s="1"/>
  <c r="J87" i="16" s="1" a="1"/>
  <c r="J87" i="16" s="1"/>
  <c r="J88" i="16" s="1" a="1"/>
  <c r="J88" i="16" s="1"/>
  <c r="J89" i="16" s="1" a="1"/>
  <c r="J89" i="16" s="1"/>
  <c r="J90" i="16" s="1" a="1"/>
  <c r="J90" i="16" s="1"/>
  <c r="J91" i="16" s="1" a="1"/>
  <c r="J91" i="16" s="1"/>
  <c r="J92" i="16" s="1" a="1"/>
  <c r="J92" i="16" s="1"/>
  <c r="J93" i="16" s="1" a="1"/>
  <c r="J93" i="16" s="1"/>
  <c r="J94" i="16" s="1" a="1"/>
  <c r="J94" i="16" s="1"/>
  <c r="J95" i="16" s="1" a="1"/>
  <c r="J95" i="16" s="1"/>
  <c r="J96" i="16" s="1" a="1"/>
  <c r="J96" i="16" s="1"/>
  <c r="J97" i="16" s="1" a="1"/>
  <c r="J97" i="16" s="1"/>
  <c r="J98" i="16" s="1" a="1"/>
  <c r="J98" i="16" s="1"/>
  <c r="J99" i="16" s="1" a="1"/>
  <c r="J99" i="16" s="1"/>
  <c r="J100" i="16" s="1" a="1"/>
  <c r="J100" i="16" s="1"/>
  <c r="J101" i="16" s="1" a="1"/>
  <c r="J101" i="16" s="1"/>
  <c r="J102" i="16" s="1" a="1"/>
  <c r="J102" i="16" s="1"/>
  <c r="J103" i="16" s="1" a="1"/>
  <c r="J103" i="16" s="1"/>
  <c r="J104" i="16" s="1" a="1"/>
  <c r="J104" i="16" s="1"/>
  <c r="J105" i="16" s="1" a="1"/>
  <c r="J105" i="16" s="1"/>
  <c r="J106" i="16" s="1" a="1"/>
  <c r="J106" i="16" s="1"/>
  <c r="J107" i="16" s="1" a="1"/>
  <c r="J107" i="16" s="1"/>
  <c r="J108" i="16" s="1" a="1"/>
  <c r="J108" i="16" s="1"/>
  <c r="J109" i="16" s="1" a="1"/>
  <c r="J109" i="16" s="1"/>
  <c r="J110" i="16" s="1" a="1"/>
  <c r="J110" i="16" s="1"/>
  <c r="J111" i="16" s="1" a="1"/>
  <c r="J111" i="16" s="1"/>
  <c r="J112" i="16" s="1" a="1"/>
  <c r="J112" i="16" s="1"/>
  <c r="J113" i="16" s="1" a="1"/>
  <c r="J113" i="16" s="1"/>
  <c r="J114" i="16" s="1" a="1"/>
  <c r="J114" i="16" s="1"/>
  <c r="J115" i="16" s="1" a="1"/>
  <c r="J115" i="16" s="1"/>
  <c r="J116" i="16" s="1" a="1"/>
  <c r="J116" i="16" s="1"/>
  <c r="J117" i="16" s="1" a="1"/>
  <c r="J117" i="16" s="1"/>
  <c r="J118" i="16" s="1" a="1"/>
  <c r="J118" i="16" s="1"/>
  <c r="J119" i="16" s="1" a="1"/>
  <c r="J119" i="16" s="1"/>
  <c r="J120" i="16" s="1" a="1"/>
  <c r="J120" i="16" s="1"/>
  <c r="J121" i="16" s="1" a="1"/>
  <c r="J121" i="16" s="1"/>
  <c r="J122" i="16" s="1" a="1"/>
  <c r="J122" i="16" s="1"/>
  <c r="J123" i="16" s="1" a="1"/>
  <c r="J123" i="16" s="1"/>
  <c r="J124" i="16" s="1" a="1"/>
  <c r="J124" i="16" s="1"/>
  <c r="J125" i="16" s="1" a="1"/>
  <c r="J125" i="16" s="1"/>
  <c r="J126" i="16" s="1" a="1"/>
  <c r="J126" i="16" s="1"/>
  <c r="J127" i="16" s="1" a="1"/>
  <c r="J127" i="16" s="1"/>
  <c r="J128" i="16" s="1" a="1"/>
  <c r="J128" i="16" s="1"/>
  <c r="J129" i="16" s="1" a="1"/>
  <c r="J129" i="16" s="1"/>
  <c r="J130" i="16" s="1" a="1"/>
  <c r="J130" i="16" s="1"/>
  <c r="J131" i="16" s="1" a="1"/>
  <c r="J131" i="16" s="1"/>
  <c r="J132" i="16" s="1" a="1"/>
  <c r="J132" i="16" s="1"/>
  <c r="J133" i="16" s="1" a="1"/>
  <c r="J133" i="16" s="1"/>
  <c r="J134" i="16" s="1" a="1"/>
  <c r="J134" i="16" s="1"/>
  <c r="J135" i="16" s="1" a="1"/>
  <c r="J135" i="16" s="1"/>
  <c r="J136" i="16" s="1" a="1"/>
  <c r="J136" i="16" s="1"/>
  <c r="J137" i="16" s="1" a="1"/>
  <c r="J137" i="16" s="1"/>
  <c r="J138" i="16" s="1" a="1"/>
  <c r="J138" i="16" s="1"/>
  <c r="J139" i="16" s="1" a="1"/>
  <c r="J139" i="16" s="1"/>
  <c r="J140" i="16" s="1" a="1"/>
  <c r="J140" i="16" s="1"/>
  <c r="J141" i="16" s="1" a="1"/>
  <c r="J141" i="16" s="1"/>
  <c r="J142" i="16" s="1" a="1"/>
  <c r="J142" i="16" s="1"/>
  <c r="J143" i="16" s="1" a="1"/>
  <c r="J143" i="16" s="1"/>
  <c r="J144" i="16" s="1" a="1"/>
  <c r="J144" i="16" s="1"/>
  <c r="J145" i="16" s="1" a="1"/>
  <c r="J145" i="16" s="1"/>
  <c r="J146" i="16" s="1" a="1"/>
  <c r="J146" i="16" s="1"/>
  <c r="J147" i="16" s="1" a="1"/>
  <c r="J147" i="16" s="1"/>
  <c r="J148" i="16" s="1" a="1"/>
  <c r="J148" i="16" s="1"/>
  <c r="J149" i="16" s="1" a="1"/>
  <c r="J149" i="16" s="1"/>
  <c r="J150" i="16" s="1" a="1"/>
  <c r="J150" i="16" s="1"/>
  <c r="J151" i="16" s="1" a="1"/>
  <c r="J151" i="16" s="1"/>
  <c r="J152" i="16" s="1" a="1"/>
  <c r="J152" i="16" s="1"/>
  <c r="J153" i="16" s="1" a="1"/>
  <c r="J153" i="16" s="1"/>
  <c r="J154" i="16" s="1" a="1"/>
  <c r="J154" i="16" s="1"/>
  <c r="J155" i="16" s="1" a="1"/>
  <c r="J155" i="16" s="1"/>
  <c r="J156" i="16" s="1" a="1"/>
  <c r="J156" i="16" s="1"/>
  <c r="J157" i="16" s="1" a="1"/>
  <c r="J157" i="16" s="1"/>
  <c r="J158" i="16" s="1" a="1"/>
  <c r="J158" i="16" s="1"/>
  <c r="J159" i="16" s="1" a="1"/>
  <c r="J159" i="16" s="1"/>
  <c r="J160" i="16" s="1" a="1"/>
  <c r="J160" i="16" s="1"/>
  <c r="J161" i="16" s="1" a="1"/>
  <c r="J161" i="16" s="1"/>
  <c r="J162" i="16" s="1" a="1"/>
  <c r="J162" i="16" s="1"/>
  <c r="J163" i="16" s="1" a="1"/>
  <c r="J163" i="16" s="1"/>
  <c r="J164" i="16" s="1" a="1"/>
  <c r="J164" i="16" s="1"/>
  <c r="J165" i="16" s="1" a="1"/>
  <c r="J165" i="16" s="1"/>
  <c r="J166" i="16" s="1" a="1"/>
  <c r="J166" i="16" s="1"/>
  <c r="J167" i="16" s="1" a="1"/>
  <c r="J167" i="16" s="1"/>
  <c r="J168" i="16" s="1" a="1"/>
  <c r="J168" i="16" s="1"/>
  <c r="J169" i="16" s="1" a="1"/>
  <c r="J169" i="16" s="1"/>
  <c r="J170" i="16" s="1" a="1"/>
  <c r="J170" i="16" s="1"/>
  <c r="J171" i="16" s="1" a="1"/>
  <c r="J171" i="16" s="1"/>
  <c r="J172" i="16" s="1" a="1"/>
  <c r="J172" i="16" s="1"/>
  <c r="J173" i="16" s="1" a="1"/>
  <c r="J173" i="16" s="1"/>
  <c r="J174" i="16" s="1" a="1"/>
  <c r="J174" i="16" s="1"/>
  <c r="J175" i="16" s="1" a="1"/>
  <c r="J175" i="16" s="1"/>
  <c r="J176" i="16" s="1" a="1"/>
  <c r="J176" i="16" s="1"/>
  <c r="J177" i="16" s="1" a="1"/>
  <c r="J177" i="16" s="1"/>
  <c r="J178" i="16" s="1" a="1"/>
  <c r="J178" i="16" s="1"/>
  <c r="J179" i="16" s="1" a="1"/>
  <c r="J179" i="16" s="1"/>
  <c r="J180" i="16" s="1" a="1"/>
  <c r="J180" i="16" s="1"/>
  <c r="J181" i="16" s="1" a="1"/>
  <c r="J181" i="16" s="1"/>
  <c r="J182" i="16" s="1" a="1"/>
  <c r="J182" i="16" s="1"/>
  <c r="J183" i="16" s="1" a="1"/>
  <c r="J183" i="16" s="1"/>
  <c r="J184" i="16" s="1" a="1"/>
  <c r="J184" i="16" s="1"/>
  <c r="J185" i="16" s="1" a="1"/>
  <c r="J185" i="16" s="1"/>
  <c r="J186" i="16" s="1" a="1"/>
  <c r="J186" i="16" s="1"/>
  <c r="J187" i="16" s="1" a="1"/>
  <c r="J187" i="16" s="1"/>
  <c r="J188" i="16" s="1" a="1"/>
  <c r="J188" i="16" s="1"/>
  <c r="J189" i="16" s="1" a="1"/>
  <c r="J189" i="16" s="1"/>
  <c r="J190" i="16" s="1" a="1"/>
  <c r="J190" i="16" s="1"/>
  <c r="J191" i="16" s="1" a="1"/>
  <c r="J191" i="16" s="1"/>
  <c r="J192" i="16" s="1" a="1"/>
  <c r="J192" i="16" s="1"/>
  <c r="J193" i="16" s="1" a="1"/>
  <c r="J193" i="16" s="1"/>
  <c r="J194" i="16" s="1" a="1"/>
  <c r="J194" i="16" s="1"/>
  <c r="J195" i="16" s="1" a="1"/>
  <c r="J195" i="16" s="1"/>
  <c r="J196" i="16" s="1" a="1"/>
  <c r="J196" i="16" s="1"/>
  <c r="J197" i="16" s="1" a="1"/>
  <c r="J197" i="16" s="1"/>
  <c r="J198" i="16" s="1" a="1"/>
  <c r="J198" i="16" s="1"/>
  <c r="J199" i="16" s="1" a="1"/>
  <c r="J199" i="16" s="1"/>
  <c r="J200" i="16" s="1" a="1"/>
  <c r="J200" i="16" s="1"/>
  <c r="J201" i="16" s="1" a="1"/>
  <c r="J201" i="16" s="1"/>
  <c r="J202" i="16" s="1" a="1"/>
  <c r="J202" i="16" s="1"/>
  <c r="J203" i="16" s="1" a="1"/>
  <c r="J203" i="16" s="1"/>
  <c r="J204" i="16" s="1" a="1"/>
  <c r="J204" i="16" s="1"/>
  <c r="J205" i="16" s="1" a="1"/>
  <c r="J205" i="16" s="1"/>
  <c r="J206" i="16" s="1" a="1"/>
  <c r="J206" i="16" s="1"/>
  <c r="J207" i="16" s="1" a="1"/>
  <c r="J207" i="16" s="1"/>
  <c r="J208" i="16" s="1" a="1"/>
  <c r="J208" i="16" s="1"/>
  <c r="J209" i="16" s="1" a="1"/>
  <c r="J209" i="16" s="1"/>
  <c r="J210" i="16" s="1" a="1"/>
  <c r="J210" i="16" s="1"/>
  <c r="J211" i="16" s="1" a="1"/>
  <c r="J211" i="16" s="1"/>
  <c r="J212" i="16" s="1" a="1"/>
  <c r="J212" i="16" s="1"/>
  <c r="J213" i="16" s="1" a="1"/>
  <c r="J213" i="16" s="1"/>
  <c r="J214" i="16" s="1" a="1"/>
  <c r="J214" i="16" s="1"/>
  <c r="J215" i="16" s="1" a="1"/>
  <c r="J215" i="16" s="1"/>
  <c r="J216" i="16" s="1" a="1"/>
  <c r="J216" i="16" s="1"/>
  <c r="J217" i="16" s="1" a="1"/>
  <c r="J217" i="16" s="1"/>
  <c r="J218" i="16" s="1" a="1"/>
  <c r="J218" i="16" s="1"/>
  <c r="J219" i="16" s="1" a="1"/>
  <c r="J219" i="16" s="1"/>
  <c r="J220" i="16" s="1" a="1"/>
  <c r="J220" i="16" s="1"/>
  <c r="J221" i="16" s="1" a="1"/>
  <c r="J221" i="16" s="1"/>
  <c r="J222" i="16" s="1" a="1"/>
  <c r="J222" i="16" s="1"/>
  <c r="J223" i="16" s="1" a="1"/>
  <c r="J223" i="16" s="1"/>
  <c r="J224" i="16" s="1" a="1"/>
  <c r="J224" i="16" s="1"/>
  <c r="J225" i="16" s="1" a="1"/>
  <c r="J225" i="16" s="1"/>
  <c r="J226" i="16" s="1" a="1"/>
  <c r="J226" i="16" s="1"/>
  <c r="J227" i="16" s="1" a="1"/>
  <c r="J227" i="16" s="1"/>
  <c r="J228" i="16" s="1" a="1"/>
  <c r="J228" i="16" s="1"/>
  <c r="J229" i="16" s="1" a="1"/>
  <c r="J229" i="16" s="1"/>
  <c r="J230" i="16" s="1" a="1"/>
  <c r="J230" i="16" s="1"/>
  <c r="J231" i="16" s="1" a="1"/>
  <c r="J231" i="16" s="1"/>
  <c r="J232" i="16" s="1" a="1"/>
  <c r="J232" i="16" s="1"/>
  <c r="J233" i="16" s="1" a="1"/>
  <c r="J233" i="16" s="1"/>
  <c r="J234" i="16" s="1" a="1"/>
  <c r="J234" i="16" s="1"/>
  <c r="J235" i="16" s="1" a="1"/>
  <c r="J235" i="16" s="1"/>
  <c r="J236" i="16" s="1" a="1"/>
  <c r="J236" i="16" s="1"/>
  <c r="J237" i="16" s="1" a="1"/>
  <c r="J237" i="16" s="1"/>
  <c r="J238" i="16" s="1" a="1"/>
  <c r="J238" i="16" s="1"/>
  <c r="J239" i="16" s="1" a="1"/>
  <c r="J239" i="16" s="1"/>
  <c r="J240" i="16" s="1" a="1"/>
  <c r="J240" i="16" s="1"/>
  <c r="J241" i="16" s="1" a="1"/>
  <c r="J241" i="16" s="1"/>
  <c r="J242" i="16" s="1" a="1"/>
  <c r="J242" i="16" s="1"/>
  <c r="J243" i="16" s="1" a="1"/>
  <c r="J243" i="16" s="1"/>
  <c r="J244" i="16" s="1" a="1"/>
  <c r="J244" i="16" s="1"/>
  <c r="J245" i="16" s="1" a="1"/>
  <c r="J245" i="16" s="1"/>
  <c r="J246" i="16" s="1" a="1"/>
  <c r="J246" i="16" s="1"/>
  <c r="J247" i="16" s="1" a="1"/>
  <c r="J247" i="16" s="1"/>
  <c r="J248" i="16" s="1" a="1"/>
  <c r="J248" i="16" s="1"/>
  <c r="J249" i="16" s="1" a="1"/>
  <c r="J249" i="16" s="1"/>
  <c r="J250" i="16" s="1" a="1"/>
  <c r="J250" i="16" s="1"/>
  <c r="K2" i="16" s="1" a="1"/>
  <c r="K2" i="16" s="1"/>
  <c r="A224" i="16" a="1"/>
  <c r="A224" i="16" s="1"/>
  <c r="A225" i="16" s="1" a="1"/>
  <c r="A225" i="16" s="1"/>
  <c r="A226" i="16" l="1" a="1"/>
  <c r="A226" i="16" s="1"/>
  <c r="A227" i="16" s="1" a="1"/>
  <c r="A227" i="16" s="1"/>
  <c r="A228" i="16" s="1" a="1"/>
  <c r="A228" i="16" s="1"/>
  <c r="A229" i="16" s="1" a="1"/>
  <c r="A229" i="16" s="1"/>
  <c r="A230" i="16" s="1" a="1"/>
  <c r="A230" i="16" s="1"/>
  <c r="A231" i="16" s="1" a="1"/>
  <c r="A231" i="16" s="1"/>
  <c r="A232" i="16" s="1" a="1"/>
  <c r="A232" i="16" s="1"/>
  <c r="A233" i="16" s="1" a="1"/>
  <c r="A233" i="16" s="1"/>
  <c r="A234" i="16" s="1" a="1"/>
  <c r="A234" i="16" s="1"/>
  <c r="A235" i="16" s="1" a="1"/>
  <c r="A235" i="16" s="1"/>
  <c r="A236" i="16" s="1" a="1"/>
  <c r="A236" i="16" s="1"/>
  <c r="A237" i="16" s="1" a="1"/>
  <c r="A237" i="16" s="1"/>
  <c r="A238" i="16" s="1" a="1"/>
  <c r="A238" i="16" s="1"/>
  <c r="A239" i="16" s="1" a="1"/>
  <c r="A239" i="16" s="1"/>
  <c r="A240" i="16" s="1" a="1"/>
  <c r="A240" i="16" s="1"/>
  <c r="B4" i="16" l="1" a="1"/>
  <c r="B4" i="16" s="1"/>
  <c r="B5" i="16" l="1" a="1"/>
  <c r="B5" i="16" s="1"/>
  <c r="B6" i="16" l="1" a="1"/>
  <c r="B6" i="16" s="1"/>
  <c r="B7" i="16" l="1" a="1"/>
  <c r="B7" i="16" s="1"/>
  <c r="B8" i="16" l="1" a="1"/>
  <c r="B8" i="16" s="1"/>
  <c r="B9" i="16" s="1" a="1"/>
  <c r="B9" i="16" s="1"/>
  <c r="B10" i="16" s="1" a="1"/>
  <c r="B10" i="16" s="1"/>
  <c r="B11" i="16" s="1" a="1"/>
  <c r="B11" i="16" s="1"/>
  <c r="B12" i="16" s="1" a="1"/>
  <c r="B12" i="16" s="1"/>
  <c r="B13" i="16" s="1" a="1"/>
  <c r="B13" i="16" s="1"/>
  <c r="B14" i="16" s="1" a="1"/>
  <c r="B14" i="16" s="1"/>
  <c r="B15" i="16" s="1" a="1"/>
  <c r="B15" i="16" s="1"/>
  <c r="B16" i="16" s="1" a="1"/>
  <c r="B16" i="16" s="1"/>
  <c r="B17" i="16" s="1" a="1"/>
  <c r="B17" i="16" s="1"/>
  <c r="B18" i="16" s="1" a="1"/>
  <c r="B18" i="16" s="1"/>
  <c r="B19" i="16" s="1" a="1"/>
  <c r="B19" i="16" s="1"/>
  <c r="B20" i="16" s="1" a="1"/>
  <c r="B20" i="16" s="1"/>
  <c r="B21" i="16" s="1" a="1"/>
  <c r="B21" i="16" s="1"/>
  <c r="B22" i="16" s="1" a="1"/>
  <c r="B22" i="16" s="1"/>
  <c r="B23" i="16" s="1" a="1"/>
  <c r="B23" i="16" s="1"/>
  <c r="B24" i="16" s="1" a="1"/>
  <c r="B24" i="16" s="1"/>
  <c r="B25" i="16" s="1" a="1"/>
  <c r="B25" i="16" s="1"/>
  <c r="B26" i="16" s="1" a="1"/>
  <c r="B26" i="16" s="1"/>
  <c r="B27" i="16" s="1" a="1"/>
  <c r="B27" i="16" s="1"/>
  <c r="B28" i="16" s="1" a="1"/>
  <c r="B28" i="16" s="1"/>
  <c r="B29" i="16" s="1" a="1"/>
  <c r="B29" i="16" s="1"/>
  <c r="B30" i="16" s="1" a="1"/>
  <c r="B30" i="16" s="1"/>
  <c r="B31" i="16" s="1" a="1"/>
  <c r="B31" i="16" s="1"/>
  <c r="B32" i="16" s="1" a="1"/>
  <c r="B32" i="16" s="1"/>
  <c r="B33" i="16" s="1" a="1"/>
  <c r="B33" i="16" s="1"/>
  <c r="B34" i="16" s="1" a="1"/>
  <c r="B34" i="16" s="1"/>
  <c r="B35" i="16" s="1" a="1"/>
  <c r="B35" i="16" s="1"/>
  <c r="B36" i="16" s="1" a="1"/>
  <c r="B36" i="16" s="1"/>
  <c r="B37" i="16" s="1" a="1"/>
  <c r="B37" i="16" s="1"/>
  <c r="B38" i="16" s="1" a="1"/>
  <c r="B38" i="16" s="1"/>
  <c r="B39" i="16" s="1" a="1"/>
  <c r="B39" i="16" s="1"/>
  <c r="B40" i="16" s="1" a="1"/>
  <c r="B40" i="16" s="1"/>
  <c r="C2" i="16" s="1" a="1"/>
  <c r="C7" i="16" l="1"/>
  <c r="C33" i="16"/>
  <c r="C22" i="16"/>
  <c r="C20" i="16"/>
  <c r="C40" i="16"/>
  <c r="C34" i="16"/>
  <c r="C18" i="16"/>
  <c r="C8" i="16"/>
  <c r="C36" i="16"/>
  <c r="C15" i="16"/>
  <c r="C4" i="16"/>
  <c r="C6" i="16"/>
  <c r="C10" i="16"/>
  <c r="C11" i="16"/>
  <c r="C30" i="16"/>
  <c r="C24" i="16"/>
  <c r="C17" i="16"/>
  <c r="C37" i="16"/>
  <c r="C31" i="16"/>
  <c r="C5" i="16"/>
  <c r="C26" i="16"/>
  <c r="C27" i="16"/>
  <c r="C38" i="16"/>
  <c r="C25" i="16"/>
  <c r="C12" i="16"/>
  <c r="C14" i="16"/>
  <c r="C23" i="16"/>
  <c r="C19" i="16"/>
  <c r="C21" i="16"/>
  <c r="C35" i="16"/>
  <c r="C13" i="16"/>
  <c r="C3" i="16"/>
  <c r="C16" i="16"/>
  <c r="C29" i="16"/>
  <c r="C32" i="16"/>
  <c r="C2" i="16"/>
  <c r="C9" i="16"/>
  <c r="C39" i="16"/>
  <c r="C28" i="1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<sst xmlns="http://schemas.openxmlformats.org/spreadsheetml/2006/main" count="2962" uniqueCount="2740">
  <si>
    <t>KS NH NAME</t>
  </si>
  <si>
    <t>CCN</t>
  </si>
  <si>
    <t>MO NH NAME</t>
  </si>
  <si>
    <t>SC NH NAME</t>
  </si>
  <si>
    <t>VA NH NAME</t>
  </si>
  <si>
    <t>KS</t>
  </si>
  <si>
    <t>A:B</t>
  </si>
  <si>
    <t>Hand Hygiene Competency</t>
  </si>
  <si>
    <t>ABERDEEN VILLAGE</t>
  </si>
  <si>
    <t>175448</t>
  </si>
  <si>
    <t>ABBEY SENIOR HEALTH</t>
  </si>
  <si>
    <t>265839</t>
  </si>
  <si>
    <t>ABBEVILLE NURSING HOME, INC.</t>
  </si>
  <si>
    <t>425057</t>
  </si>
  <si>
    <t>ABINGDON HEALTH CARE LLC</t>
  </si>
  <si>
    <t>495409</t>
  </si>
  <si>
    <t>MO</t>
  </si>
  <si>
    <t>D:E</t>
  </si>
  <si>
    <t>PPE Competency</t>
  </si>
  <si>
    <t>ACCESS MENTAL HEALTH LLC</t>
  </si>
  <si>
    <t>17E210</t>
  </si>
  <si>
    <t>ABBEY WOODS CENTER FOR REHABILITATION AND HEALING</t>
  </si>
  <si>
    <t>265657</t>
  </si>
  <si>
    <t>ANCHOR REHAB AND HEALTHCARE CENTER OF AIKEN, LLC</t>
  </si>
  <si>
    <t>425311</t>
  </si>
  <si>
    <t>ACCORDIUS HEALTH AT BAY POINTE LLC</t>
  </si>
  <si>
    <t>495086</t>
  </si>
  <si>
    <t>SC</t>
  </si>
  <si>
    <t>G:H</t>
  </si>
  <si>
    <t>Daily Cleaning Competency</t>
  </si>
  <si>
    <t>ADVANCED HEALTH CARE OF OVERLAND PARK</t>
  </si>
  <si>
    <t>175542</t>
  </si>
  <si>
    <t>ABERDEEN HEIGHTS</t>
  </si>
  <si>
    <t>265841</t>
  </si>
  <si>
    <t>BAYVIEW MANOR</t>
  </si>
  <si>
    <t>425067</t>
  </si>
  <si>
    <t>ACCORDIUS HEALTH AT COURTLAND</t>
  </si>
  <si>
    <t>495296</t>
  </si>
  <si>
    <t>VA</t>
  </si>
  <si>
    <t>J:K</t>
  </si>
  <si>
    <t>Terminal Cleaning Competency</t>
  </si>
  <si>
    <t>ADVENA LIVING AT FOUNTAINVIEW</t>
  </si>
  <si>
    <t>175221</t>
  </si>
  <si>
    <t>ACKERT PARK SKILLED NURSING &amp; REHABILITATION CENTE</t>
  </si>
  <si>
    <t>265831</t>
  </si>
  <si>
    <t>BETHEA BAPTIST HEALTHCARE CENTER</t>
  </si>
  <si>
    <t>425372</t>
  </si>
  <si>
    <t>ACCORDIUS HEALTH AT EMPORIA</t>
  </si>
  <si>
    <t>495375</t>
  </si>
  <si>
    <t>Vaccination Rate</t>
  </si>
  <si>
    <t>ADVENA LIVING OF CHERRYVALE</t>
  </si>
  <si>
    <t>175335</t>
  </si>
  <si>
    <t>ANEW HEALTHCARE SAVANNAH</t>
  </si>
  <si>
    <t>265846</t>
  </si>
  <si>
    <t>BISHOP GADSDEN EPISCOPAL HEALTH CARE CENTER</t>
  </si>
  <si>
    <t>425411</t>
  </si>
  <si>
    <t>ACCORDIUS HEALTH AT GREENE COUNTY</t>
  </si>
  <si>
    <t>495343</t>
  </si>
  <si>
    <t>Surveillance Rate</t>
  </si>
  <si>
    <t>ADVENTHEALTH CARE CENTER OVERLAND PARK</t>
  </si>
  <si>
    <t>175187</t>
  </si>
  <si>
    <t>APPLE RIDGE CARE CENTER</t>
  </si>
  <si>
    <t>265420</t>
  </si>
  <si>
    <t>BLUE RIDGE IN BROOKVIEW HOUSE, LLC</t>
  </si>
  <si>
    <t>425062</t>
  </si>
  <si>
    <t>ACCORDIUS HEALTH AT HARRISONBURG LLC</t>
  </si>
  <si>
    <t>495146</t>
  </si>
  <si>
    <t>Other</t>
  </si>
  <si>
    <t>ALMA MANOR</t>
  </si>
  <si>
    <t>175346</t>
  </si>
  <si>
    <t>APPLETON CITY MANOR</t>
  </si>
  <si>
    <t>265843</t>
  </si>
  <si>
    <t>BLUE RIDGE IN GEORGETOWN</t>
  </si>
  <si>
    <t>425048</t>
  </si>
  <si>
    <t>ACCORDIUS HEALTH AT LYNCHBURG LLC</t>
  </si>
  <si>
    <t>495151</t>
  </si>
  <si>
    <t>ANDBE HOME, INC</t>
  </si>
  <si>
    <t>175506</t>
  </si>
  <si>
    <t>ARMOUR OAKS SENIOR LIVING COMMUNITY</t>
  </si>
  <si>
    <t>265802</t>
  </si>
  <si>
    <t>BLUE RIDGE OF SUMTER</t>
  </si>
  <si>
    <t>425310</t>
  </si>
  <si>
    <t>ACCORDIUS HEALTH AT NANSEMOND POINTE LLC</t>
  </si>
  <si>
    <t>495247</t>
  </si>
  <si>
    <t>ANDERSON COUNTY HOSPITAL LTCU</t>
  </si>
  <si>
    <t>17E577</t>
  </si>
  <si>
    <t>ARROWHEAD SENIOR LIVING COMMUNITY</t>
  </si>
  <si>
    <t>265876</t>
  </si>
  <si>
    <t>BRIAN CENTER NURSING CARE - ST ANDREWS</t>
  </si>
  <si>
    <t>425129</t>
  </si>
  <si>
    <t>ACCORDIUS HEALTH AT RIVER POINTE LLC</t>
  </si>
  <si>
    <t>495241</t>
  </si>
  <si>
    <t>ANEW HEALTHCARE</t>
  </si>
  <si>
    <t>175323</t>
  </si>
  <si>
    <t>ASCENSION LIVING SHERBROOKE VILLAGE</t>
  </si>
  <si>
    <t>265417</t>
  </si>
  <si>
    <t>BROAD CREEK CARE CENTER</t>
  </si>
  <si>
    <t>425351</t>
  </si>
  <si>
    <t>ACCORDIUS HEALTH AT ROANOKE</t>
  </si>
  <si>
    <t>495156</t>
  </si>
  <si>
    <t>ANEW HEALTHCARE EASTON</t>
  </si>
  <si>
    <t>175411</t>
  </si>
  <si>
    <t>ASH GROVE HEALTHCARE FACILITY</t>
  </si>
  <si>
    <t>265571</t>
  </si>
  <si>
    <t>BROOKDALE ANDERSON</t>
  </si>
  <si>
    <t>425398</t>
  </si>
  <si>
    <t>ACCORDIUS HEALTH AT WAVERLY</t>
  </si>
  <si>
    <t>495185</t>
  </si>
  <si>
    <t>ANTHONY COMMUNITY CARE CENTER</t>
  </si>
  <si>
    <t>17E630</t>
  </si>
  <si>
    <t>ASHLAND HEALTHCARE</t>
  </si>
  <si>
    <t>265707</t>
  </si>
  <si>
    <t>BRUSHY CREEK POST ACUTE</t>
  </si>
  <si>
    <t>425004</t>
  </si>
  <si>
    <t>ACCORDIUS HEALTH AT WAYNESBORO LLC</t>
  </si>
  <si>
    <t>495147</t>
  </si>
  <si>
    <t>APOSTOLIC CHRISTIAN HOME</t>
  </si>
  <si>
    <t>175376</t>
  </si>
  <si>
    <t>ASHLEY MANOR CARE CENTER</t>
  </si>
  <si>
    <t>265738</t>
  </si>
  <si>
    <t>C M TUCKER JR NURSING CARE</t>
  </si>
  <si>
    <t>425074</t>
  </si>
  <si>
    <t>ALBEMARLE HEALTH &amp; REHABILITATION CENTER</t>
  </si>
  <si>
    <t>495420</t>
  </si>
  <si>
    <t>ARKANSAS CITY PRESBYTERIAN MANOR</t>
  </si>
  <si>
    <t>175309</t>
  </si>
  <si>
    <t>ASHTON COURT CARE AND REHABILITATION CENTRE</t>
  </si>
  <si>
    <t>265437</t>
  </si>
  <si>
    <t>C M TUCKER JR NURSING CARE CENTER  RODDEY PAVILIO</t>
  </si>
  <si>
    <t>425360</t>
  </si>
  <si>
    <t>ALLEGHANY HEALTH AND REHAB</t>
  </si>
  <si>
    <t>495141</t>
  </si>
  <si>
    <t>ARMA OPERATOR, LLC</t>
  </si>
  <si>
    <t>175353</t>
  </si>
  <si>
    <t>ASPIRE SENIOR LIVING ADVANCE</t>
  </si>
  <si>
    <t>265550</t>
  </si>
  <si>
    <t>CAPSTONE REHABILITATION AND HEALTHCARE</t>
  </si>
  <si>
    <t>425298</t>
  </si>
  <si>
    <t>AMELIA REHABILITATION AND HEALTHCARE CENTER</t>
  </si>
  <si>
    <t>495358</t>
  </si>
  <si>
    <t>ATCHISON SENIOR VILLAGE</t>
  </si>
  <si>
    <t>175531</t>
  </si>
  <si>
    <t>ASPIRE SENIOR LIVING EAST PRAIRIE</t>
  </si>
  <si>
    <t>265551</t>
  </si>
  <si>
    <t>CARLYLE SENIOR CARE OF AIKEN</t>
  </si>
  <si>
    <t>425014</t>
  </si>
  <si>
    <t>ANNANDALE  HEALTHCARE CENTER</t>
  </si>
  <si>
    <t>495155</t>
  </si>
  <si>
    <t>ATTICA LONG TERM CARE FACILITY</t>
  </si>
  <si>
    <t>17E534</t>
  </si>
  <si>
    <t>ASPIRE SENIOR LIVING FAYETTE</t>
  </si>
  <si>
    <t>265517</t>
  </si>
  <si>
    <t>CARLYLE SENIOR CARE OF FLORENCE</t>
  </si>
  <si>
    <t>425163</t>
  </si>
  <si>
    <t>APPOMATTOX HEALTH &amp; REHABILITATON CENTER</t>
  </si>
  <si>
    <t>495188</t>
  </si>
  <si>
    <t>AVITA HEALTH AND REHAB AT REEDS COVE</t>
  </si>
  <si>
    <t>175532</t>
  </si>
  <si>
    <t>ASPIRE SENIOR LIVING GERALD</t>
  </si>
  <si>
    <t>265440</t>
  </si>
  <si>
    <t>CARLYLE SENIOR CARE OF FOUNTAIN INN</t>
  </si>
  <si>
    <t>425168</t>
  </si>
  <si>
    <t>ARLEIGH BURKE PAVILION</t>
  </si>
  <si>
    <t>495410</t>
  </si>
  <si>
    <t>AZRIA HEALTH GREAT BEND</t>
  </si>
  <si>
    <t>175291</t>
  </si>
  <si>
    <t>ASPIRE SENIOR LIVING JONESBURG</t>
  </si>
  <si>
    <t>265333</t>
  </si>
  <si>
    <t>CARLYLE SENIOR CARE OF KINGSTREE</t>
  </si>
  <si>
    <t>425117</t>
  </si>
  <si>
    <t>ASHBY PONDS INC</t>
  </si>
  <si>
    <t>495416</t>
  </si>
  <si>
    <t>AZRIA HEALTH OLATHE</t>
  </si>
  <si>
    <t>175557</t>
  </si>
  <si>
    <t>ASPIRE SENIOR LIVING MALDEN</t>
  </si>
  <si>
    <t>265609</t>
  </si>
  <si>
    <t>CHERAW HEALTHCARE</t>
  </si>
  <si>
    <t>425005</t>
  </si>
  <si>
    <t>ASHLAND NURSING AND REHABILITATION</t>
  </si>
  <si>
    <t>495362</t>
  </si>
  <si>
    <t>AZRIA HEALTH WOODHAVEN</t>
  </si>
  <si>
    <t>175354</t>
  </si>
  <si>
    <t>ASPIRE SENIOR LIVING MOBERLY</t>
  </si>
  <si>
    <t>265407</t>
  </si>
  <si>
    <t>CHESTERFIELD CONVALESCENT CENTER</t>
  </si>
  <si>
    <t>425302</t>
  </si>
  <si>
    <t>AUGUSTA MEDICAL CTR SKILLED CA</t>
  </si>
  <si>
    <t>495214</t>
  </si>
  <si>
    <t>BALDWIN HEALTHCARE &amp; REHAB CENTER, LLC</t>
  </si>
  <si>
    <t>175338</t>
  </si>
  <si>
    <t>ASPIRE SENIOR LIVING PLATTE CITY</t>
  </si>
  <si>
    <t>265696</t>
  </si>
  <si>
    <t>COMMANDER NURSING CENTER</t>
  </si>
  <si>
    <t>425119</t>
  </si>
  <si>
    <t>AUGUSTA NURSING &amp; REHAB CENTER</t>
  </si>
  <si>
    <t>495336</t>
  </si>
  <si>
    <t>BELLEVILLE HEALTHCARE AND REHABILITATION CENTER</t>
  </si>
  <si>
    <t>175246</t>
  </si>
  <si>
    <t>AURORA NURSING CENTER</t>
  </si>
  <si>
    <t>265182</t>
  </si>
  <si>
    <t>COMPASS POST ACUTE REHABILITATION</t>
  </si>
  <si>
    <t>425391</t>
  </si>
  <si>
    <t>AUTUMN CARE OF ALTAVISTA</t>
  </si>
  <si>
    <t>495196</t>
  </si>
  <si>
    <t>BETHANY HOME ASSOCIATION</t>
  </si>
  <si>
    <t>175507</t>
  </si>
  <si>
    <t>AUTUMN OAKS CARING CENTER</t>
  </si>
  <si>
    <t>265406</t>
  </si>
  <si>
    <t>CONDOR HEALTH ANDERSON</t>
  </si>
  <si>
    <t>425047</t>
  </si>
  <si>
    <t>AUTUMN CARE OF CHESAPEAKE</t>
  </si>
  <si>
    <t>495256</t>
  </si>
  <si>
    <t>BETHEL HEALTH CARE CENTER</t>
  </si>
  <si>
    <t>175402</t>
  </si>
  <si>
    <t>AUTUMN TERRACE HEALTH &amp; REHABILITATION</t>
  </si>
  <si>
    <t>265339</t>
  </si>
  <si>
    <t>CONWAY MANOR</t>
  </si>
  <si>
    <t>425121</t>
  </si>
  <si>
    <t>AUTUMN CARE OF MADISON</t>
  </si>
  <si>
    <t>495244</t>
  </si>
  <si>
    <t>BETHEL HOME</t>
  </si>
  <si>
    <t>175528</t>
  </si>
  <si>
    <t>AVALON GARDEN</t>
  </si>
  <si>
    <t>265828</t>
  </si>
  <si>
    <t>DR RONALD E MCNAIR NURSING &amp; REHABILITATION CENTER</t>
  </si>
  <si>
    <t>425309</t>
  </si>
  <si>
    <t>AUTUMN CARE OF MECHANICSVILLE</t>
  </si>
  <si>
    <t>495413</t>
  </si>
  <si>
    <t>BETHESDA HOME</t>
  </si>
  <si>
    <t>175403</t>
  </si>
  <si>
    <t>BAISCH NURSING CENTER</t>
  </si>
  <si>
    <t>265714</t>
  </si>
  <si>
    <t>DUNDEE MANOR, LLC</t>
  </si>
  <si>
    <t>425118</t>
  </si>
  <si>
    <t>AUTUMN CARE OF NORFOLK</t>
  </si>
  <si>
    <t>495253</t>
  </si>
  <si>
    <t>BONNER SPRINGS NURSING &amp; REHAB CENTER</t>
  </si>
  <si>
    <t>175401</t>
  </si>
  <si>
    <t>BALLWIN RIDGE HEALTH &amp; REHABILITATION</t>
  </si>
  <si>
    <t>265539</t>
  </si>
  <si>
    <t>EASLEY PLACE-A CONTINUUM OF CARE COMMUNITY</t>
  </si>
  <si>
    <t>425409</t>
  </si>
  <si>
    <t>AUTUMN CARE OF PORTSMOUTH</t>
  </si>
  <si>
    <t>495194</t>
  </si>
  <si>
    <t>BOTKIN CARE AND REHAB</t>
  </si>
  <si>
    <t>175337</t>
  </si>
  <si>
    <t>BAPTIST HOMES OF INDEPENDENCE</t>
  </si>
  <si>
    <t>265456</t>
  </si>
  <si>
    <t>EDISTO POST ACUTE</t>
  </si>
  <si>
    <t>425116</t>
  </si>
  <si>
    <t>AUTUMN CARE OF SUFFOLK</t>
  </si>
  <si>
    <t>495258</t>
  </si>
  <si>
    <t>BREWSTER HEALTH CENTER</t>
  </si>
  <si>
    <t>175044</t>
  </si>
  <si>
    <t>BARNES-JEWISH EXTENDED CARE</t>
  </si>
  <si>
    <t>265439</t>
  </si>
  <si>
    <t>ELLEN SAGAR NURSING CENTER</t>
  </si>
  <si>
    <t>425012</t>
  </si>
  <si>
    <t>BATTLEFIELD PARK HEALTHCARE CENTER</t>
  </si>
  <si>
    <t>495252</t>
  </si>
  <si>
    <t>BRIGHTON GARDENS OF PRAIRIE VILLAGE</t>
  </si>
  <si>
    <t>175499</t>
  </si>
  <si>
    <t>BEAUTIFUL SAVIOR HOME</t>
  </si>
  <si>
    <t>265782</t>
  </si>
  <si>
    <t>FAITH HEALTHCARE CENTER</t>
  </si>
  <si>
    <t>425009</t>
  </si>
  <si>
    <t>BAYSIDE HEALTH &amp; REHABILITATION CENTER</t>
  </si>
  <si>
    <t>495213</t>
  </si>
  <si>
    <t>BRIGHTON PLACE NORTH</t>
  </si>
  <si>
    <t>17E256</t>
  </si>
  <si>
    <t>BEAUVAIS MANOR HEALTHCARE &amp; REHAB CENTER</t>
  </si>
  <si>
    <t>265699</t>
  </si>
  <si>
    <t>FLEETWOOD REHABILITATION AND HEALTHCARE CENTER</t>
  </si>
  <si>
    <t>425018</t>
  </si>
  <si>
    <t>BAYSIDE OF POQUOSON HEALTH AND REHAB</t>
  </si>
  <si>
    <t>495264</t>
  </si>
  <si>
    <t>BRIGHTON PLACE WEST</t>
  </si>
  <si>
    <t>175547</t>
  </si>
  <si>
    <t>BELLEFONTAINE GARDENS NURSING &amp; REHAB</t>
  </si>
  <si>
    <t>265709</t>
  </si>
  <si>
    <t>FRANKE HEALTH CARE CENTER</t>
  </si>
  <si>
    <t>425374</t>
  </si>
  <si>
    <t>BEAUFONT HEALTH AND REHABILITATION CENTER</t>
  </si>
  <si>
    <t>495260</t>
  </si>
  <si>
    <t>BROOKDALE OVERLAND PARK</t>
  </si>
  <si>
    <t>175517</t>
  </si>
  <si>
    <t>BELLEVIEW VALLEY NURSING HOME</t>
  </si>
  <si>
    <t>265258</t>
  </si>
  <si>
    <t>FRASER HEALTH CENTER</t>
  </si>
  <si>
    <t>425150</t>
  </si>
  <si>
    <t>BEDFORD CO NURSING HOME</t>
  </si>
  <si>
    <t>49E004</t>
  </si>
  <si>
    <t>BROOKDALE ROSEHILL</t>
  </si>
  <si>
    <t>175478</t>
  </si>
  <si>
    <t>BENTLEYS EXTENDED CARE</t>
  </si>
  <si>
    <t>265732</t>
  </si>
  <si>
    <t>GOLDEN AGE INMAN</t>
  </si>
  <si>
    <t>425316</t>
  </si>
  <si>
    <t>BELVOIR WOODS HEALTH CARE CENTER AT THE FAIRFAX</t>
  </si>
  <si>
    <t>495197</t>
  </si>
  <si>
    <t>BROOKSIDE RETIREMENT COMMUNITY</t>
  </si>
  <si>
    <t>175145</t>
  </si>
  <si>
    <t>BENTONVIEW PARK HEALTH &amp; REHABILITATION</t>
  </si>
  <si>
    <t>265410</t>
  </si>
  <si>
    <t>GRAND STRAND REHAB AND NURSING CENTER, LLC</t>
  </si>
  <si>
    <t>425323</t>
  </si>
  <si>
    <t>BERKSHIRE HEALTH &amp; REHABILITATION CENTER</t>
  </si>
  <si>
    <t>495293</t>
  </si>
  <si>
    <t>BUHLER SUNSHINE HOME</t>
  </si>
  <si>
    <t>175404</t>
  </si>
  <si>
    <t>BENTWOOD NURSING &amp; REHAB</t>
  </si>
  <si>
    <t>265757</t>
  </si>
  <si>
    <t>GREENVILLE POST ACUTE</t>
  </si>
  <si>
    <t>425042</t>
  </si>
  <si>
    <t>BERRY HILL NURSING HOME</t>
  </si>
  <si>
    <t>495318</t>
  </si>
  <si>
    <t>CAMBRIDGE PLACE</t>
  </si>
  <si>
    <t>175350</t>
  </si>
  <si>
    <t>BERNARD CARE CENTER</t>
  </si>
  <si>
    <t>265500</t>
  </si>
  <si>
    <t>GREENWOOD TRANSITIONAL REHABILITATION UNIT</t>
  </si>
  <si>
    <t>425388</t>
  </si>
  <si>
    <t>BETH SHOLOM HOME OF EASTERN VI</t>
  </si>
  <si>
    <t>495186</t>
  </si>
  <si>
    <t>CARITAS CENTER, INC</t>
  </si>
  <si>
    <t>175534</t>
  </si>
  <si>
    <t>BERTRAND NURSING AND REHAB CENTER</t>
  </si>
  <si>
    <t>265678</t>
  </si>
  <si>
    <t>GREER REHABILITATION AND HEALTHCARE CENTER</t>
  </si>
  <si>
    <t>425138</t>
  </si>
  <si>
    <t>BETH SHOLOM HOME OF VIRGINIA</t>
  </si>
  <si>
    <t>495291</t>
  </si>
  <si>
    <t>CATHOLIC CARE CENTER, INC</t>
  </si>
  <si>
    <t>175410</t>
  </si>
  <si>
    <t>BETH HAVEN NURSING HOME</t>
  </si>
  <si>
    <t>265108</t>
  </si>
  <si>
    <t>HALLMARK HEALTHCARE CENTER</t>
  </si>
  <si>
    <t>425326</t>
  </si>
  <si>
    <t>BIRMINGHAM GREEN</t>
  </si>
  <si>
    <t>495390</t>
  </si>
  <si>
    <t>CENTER AT WATERFRONT LLC</t>
  </si>
  <si>
    <t>175564</t>
  </si>
  <si>
    <t>BETHESDA DILWORTH</t>
  </si>
  <si>
    <t>265764</t>
  </si>
  <si>
    <t>HEALTHCARE CENTER OF WESLEY COMMONS</t>
  </si>
  <si>
    <t>425078</t>
  </si>
  <si>
    <t>BLAND COUNTY NURSING &amp; REHABILITATION CENTER</t>
  </si>
  <si>
    <t>495191</t>
  </si>
  <si>
    <t>CHAPMAN VALLEY MANOR</t>
  </si>
  <si>
    <t>175474</t>
  </si>
  <si>
    <t>BETHESDA MEADOW</t>
  </si>
  <si>
    <t>265766</t>
  </si>
  <si>
    <t>HEARTLAND HEALTH AND REHABILITATION CARE CENTER-HA</t>
  </si>
  <si>
    <t>425289</t>
  </si>
  <si>
    <t>BLUE RIDGE THERAPY CONNECTION</t>
  </si>
  <si>
    <t>495306</t>
  </si>
  <si>
    <t>CHASE COUNTY CARE AND REHAB</t>
  </si>
  <si>
    <t>175223</t>
  </si>
  <si>
    <t>BETHESDA SOUTHGATE</t>
  </si>
  <si>
    <t>265756</t>
  </si>
  <si>
    <t>HEARTLAND HEALTH CARE CENTER - GREENVILLE EAST</t>
  </si>
  <si>
    <t>425106</t>
  </si>
  <si>
    <t>BON SECOURS-MARYVIEW NURSING C</t>
  </si>
  <si>
    <t>495206</t>
  </si>
  <si>
    <t>CHENEY GOLDEN AGE HOME</t>
  </si>
  <si>
    <t>175399</t>
  </si>
  <si>
    <t>BIG BEND WOODS HEALTHCARE CENTER</t>
  </si>
  <si>
    <t>265130</t>
  </si>
  <si>
    <t>HEARTLAND HEALTH CARE CENTER - GREENVILLE WEST</t>
  </si>
  <si>
    <t>425294</t>
  </si>
  <si>
    <t>BONVIEW REHABILITATION AND HEALTHCARE</t>
  </si>
  <si>
    <t>495423</t>
  </si>
  <si>
    <t>CHETOPA MANOR</t>
  </si>
  <si>
    <t>175396</t>
  </si>
  <si>
    <t>BIG RIVER NURSING &amp; REHAB</t>
  </si>
  <si>
    <t>265430</t>
  </si>
  <si>
    <t>HEARTLAND HEALTH CARE CENTER - UNION</t>
  </si>
  <si>
    <t>425142</t>
  </si>
  <si>
    <t>BOWLING GREEN HEALTH &amp; REHABILITATION CENTER</t>
  </si>
  <si>
    <t>495297</t>
  </si>
  <si>
    <t>CHEYENNE COUNTY VILLAGE INC</t>
  </si>
  <si>
    <t>175347</t>
  </si>
  <si>
    <t>BIG SPRING CARE CENTER FOR REHAB AND HEALTHCARE</t>
  </si>
  <si>
    <t>265573</t>
  </si>
  <si>
    <t>HEARTLAND OF COLUMBIA REHAB AND NURSING CENTER</t>
  </si>
  <si>
    <t>425008</t>
  </si>
  <si>
    <t>BRANDON OAKS NURSING AND REHABILITATION CENTER</t>
  </si>
  <si>
    <t>495373</t>
  </si>
  <si>
    <t>CITIZENS MEDICAL CENTER LTCU</t>
  </si>
  <si>
    <t>175554</t>
  </si>
  <si>
    <t>BIRCH POINTE HEALTH AND REHABILITATION</t>
  </si>
  <si>
    <t>265865</t>
  </si>
  <si>
    <t>HEARTLAND OF WEST ASHLEY REHAB AND NURSING CENTER</t>
  </si>
  <si>
    <t>425362</t>
  </si>
  <si>
    <t>BRIAN CENTER HEALTH AND REHABILITATION</t>
  </si>
  <si>
    <t>495218</t>
  </si>
  <si>
    <t>CLARIDGE COURT</t>
  </si>
  <si>
    <t>175343</t>
  </si>
  <si>
    <t>BISHOP SPENCER PLACE, INC, THE</t>
  </si>
  <si>
    <t>265768</t>
  </si>
  <si>
    <t>HERITAGE HEALTHCARE OF PICKENS</t>
  </si>
  <si>
    <t>425306</t>
  </si>
  <si>
    <t>BRIDGEWATER HOME , INC.</t>
  </si>
  <si>
    <t>495370</t>
  </si>
  <si>
    <t>CLAY CENTER PRESBYTERIAN MANOR</t>
  </si>
  <si>
    <t>175310</t>
  </si>
  <si>
    <t>BLOOMFIELD LIVING CENTER</t>
  </si>
  <si>
    <t>265451</t>
  </si>
  <si>
    <t>HERITAGE HOME OF FLORENCE INC</t>
  </si>
  <si>
    <t>425154</t>
  </si>
  <si>
    <t>BROOKSIDE REHAB &amp; NURSING CENTER</t>
  </si>
  <si>
    <t>495267</t>
  </si>
  <si>
    <t>CLEARWATER NURSING &amp; REHABILITATION CENTER</t>
  </si>
  <si>
    <t>175454</t>
  </si>
  <si>
    <t>BLUE CIRCLE REHAB AND NURSING</t>
  </si>
  <si>
    <t>265817</t>
  </si>
  <si>
    <t>HONORAGE NURSING CENTER</t>
  </si>
  <si>
    <t>425115</t>
  </si>
  <si>
    <t>BURKE HEALTH AND REHABILITATION CENTER</t>
  </si>
  <si>
    <t>495248</t>
  </si>
  <si>
    <t>COFFEY COUNTY HOSPITAL LTCU</t>
  </si>
  <si>
    <t>17E473</t>
  </si>
  <si>
    <t>BLUFFS, THE</t>
  </si>
  <si>
    <t>265498</t>
  </si>
  <si>
    <t>INMAN HEALTHCARE</t>
  </si>
  <si>
    <t>425122</t>
  </si>
  <si>
    <t>CANTERBURY REHABILITATION &amp; HEALTH CARE CENTER</t>
  </si>
  <si>
    <t>495272</t>
  </si>
  <si>
    <t>COLBY OPERATOR, LLC</t>
  </si>
  <si>
    <t>175202</t>
  </si>
  <si>
    <t>BRENT B TINNIN MANOR</t>
  </si>
  <si>
    <t>265472</t>
  </si>
  <si>
    <t>IVA REHABILITATION AND HEALTHCARE CENTER</t>
  </si>
  <si>
    <t>425317</t>
  </si>
  <si>
    <t>CARRIAGE HILL HEALTH AND REHAB CENTER</t>
  </si>
  <si>
    <t>495396</t>
  </si>
  <si>
    <t>COLONIAL VILLAGE</t>
  </si>
  <si>
    <t>175560</t>
  </si>
  <si>
    <t>BRIDGEWOOD HEALTH CARE CENTER</t>
  </si>
  <si>
    <t>265822</t>
  </si>
  <si>
    <t>J F HAWKINS NURSING HOME</t>
  </si>
  <si>
    <t>425035</t>
  </si>
  <si>
    <t>CARRINGTON PLACE AT BOTETOURT COMMONS</t>
  </si>
  <si>
    <t>495386</t>
  </si>
  <si>
    <t>COMMUNITY HOSPITAL ONAGA LTCU</t>
  </si>
  <si>
    <t>17E242</t>
  </si>
  <si>
    <t>BROOKE HAVEN HEALTHCARE</t>
  </si>
  <si>
    <t>265400</t>
  </si>
  <si>
    <t>JOHN EDWARD HARTER NURSING CENTER</t>
  </si>
  <si>
    <t>425103</t>
  </si>
  <si>
    <t>CARRINGTON PLACE AT WYTHEVILLE - BIRDMONT CENTER</t>
  </si>
  <si>
    <t>495349</t>
  </si>
  <si>
    <t>COUNTRYSIDE HEALTH CENTER</t>
  </si>
  <si>
    <t>17E528</t>
  </si>
  <si>
    <t>BROOKHAVEN NURSING &amp; REHAB</t>
  </si>
  <si>
    <t>265835</t>
  </si>
  <si>
    <t>JOHNS ISLAND POST ACUTE</t>
  </si>
  <si>
    <t>425368</t>
  </si>
  <si>
    <t>CARRINGTON PLACE OF TAPPAHANNOCK</t>
  </si>
  <si>
    <t>495328</t>
  </si>
  <si>
    <t>CRESTVIEW NURSING &amp; RESIDENTIAL LIVING</t>
  </si>
  <si>
    <t>175426</t>
  </si>
  <si>
    <t>BROOKING PARK</t>
  </si>
  <si>
    <t>265791</t>
  </si>
  <si>
    <t>JOLLEY ACRES HEALTHCARE CENTER</t>
  </si>
  <si>
    <t>425055</t>
  </si>
  <si>
    <t>CEDARS HEALTHCARE CENTER</t>
  </si>
  <si>
    <t>495153</t>
  </si>
  <si>
    <t>CUMBERNAULD VILLAGE</t>
  </si>
  <si>
    <t>17E589</t>
  </si>
  <si>
    <t>BRUNSWICK NURSING &amp; REHAB</t>
  </si>
  <si>
    <t>265598</t>
  </si>
  <si>
    <t>KERSHAWHEALTH KARESH LONG TERM CARE</t>
  </si>
  <si>
    <t>425080</t>
  </si>
  <si>
    <t>CHARLOTTESVILLE HEALTH &amp; REHABILITATION CENTER</t>
  </si>
  <si>
    <t>495178</t>
  </si>
  <si>
    <t>DAWSON PLACE</t>
  </si>
  <si>
    <t>17E451</t>
  </si>
  <si>
    <t>BUFFALO PRAIRIE CENTER FOR REHAB AND HEALTHCARE</t>
  </si>
  <si>
    <t>265471</t>
  </si>
  <si>
    <t>L.M.C.- EXTENDED CARE</t>
  </si>
  <si>
    <t>425321</t>
  </si>
  <si>
    <t>CHASE CITY HEALTH AND REHAB CENTER</t>
  </si>
  <si>
    <t>495380</t>
  </si>
  <si>
    <t>DELMAR GARDENS OF LENEXA</t>
  </si>
  <si>
    <t>175122</t>
  </si>
  <si>
    <t>BUTLER CENTER FOR REHABILITATION AND HEALTHCARE</t>
  </si>
  <si>
    <t>265275</t>
  </si>
  <si>
    <t>LAKE CITY SCRANTON HEALTHCARE CENTER</t>
  </si>
  <si>
    <t>425149</t>
  </si>
  <si>
    <t>CHATHAM HEALTH &amp; REHABILITATION CENTER</t>
  </si>
  <si>
    <t>495399</t>
  </si>
  <si>
    <t>DELMAR GARDENS OF OVERLAND PARK</t>
  </si>
  <si>
    <t>175182</t>
  </si>
  <si>
    <t>CALIFORNIA CARE CENTER</t>
  </si>
  <si>
    <t>265396</t>
  </si>
  <si>
    <t>LAKE EMORY POST ACUTE CARE</t>
  </si>
  <si>
    <t>425303</t>
  </si>
  <si>
    <t>CHERRYDALE HEALTH AND REHABILITATION CENTER</t>
  </si>
  <si>
    <t>495121</t>
  </si>
  <si>
    <t>DERBY HEALTH &amp; REHABILITATION, LLC</t>
  </si>
  <si>
    <t>175514</t>
  </si>
  <si>
    <t>CAMDENTON WINDSOR ESTATES</t>
  </si>
  <si>
    <t>265091</t>
  </si>
  <si>
    <t>LAKE MARION NURSING FACILITY</t>
  </si>
  <si>
    <t>425300</t>
  </si>
  <si>
    <t>CHESAPEAKE HEALTH AND REHABILITATION CENTER</t>
  </si>
  <si>
    <t>495108</t>
  </si>
  <si>
    <t>DIVERSICARE OF CHANUTE</t>
  </si>
  <si>
    <t>175214</t>
  </si>
  <si>
    <t>CAMELOT NURSING AND REHABILITATION CENTER</t>
  </si>
  <si>
    <t>265348</t>
  </si>
  <si>
    <t>LAKE MOULTRIE NURSING HOME</t>
  </si>
  <si>
    <t>425341</t>
  </si>
  <si>
    <t>CLARKSVILLE HEALTH &amp; REHAB CENTER</t>
  </si>
  <si>
    <t>495379</t>
  </si>
  <si>
    <t>DIVERSICARE OF COUNCIL GROVE</t>
  </si>
  <si>
    <t>175239</t>
  </si>
  <si>
    <t>CARNEGIE VILLAGE REHABILITATION &amp; HEALTH CARE CENT</t>
  </si>
  <si>
    <t>265861</t>
  </si>
  <si>
    <t>LAKES AT LITCHFIELD</t>
  </si>
  <si>
    <t>425380</t>
  </si>
  <si>
    <t>CLINCH VALLEY MEDICAL CENTER</t>
  </si>
  <si>
    <t>495181</t>
  </si>
  <si>
    <t>DIVERSICARE OF HAYSVILLE</t>
  </si>
  <si>
    <t>175133</t>
  </si>
  <si>
    <t>CARRIAGE SQUARE LIVING &amp; REHAB CENTER</t>
  </si>
  <si>
    <t>265336</t>
  </si>
  <si>
    <t>LANCASTER CONVALESCENT CENTER</t>
  </si>
  <si>
    <t>425155</t>
  </si>
  <si>
    <t>COLISEUM CONVALESCENT AND REHABILITATION CENTER</t>
  </si>
  <si>
    <t>495305</t>
  </si>
  <si>
    <t>DIVERSICARE OF HUTCHINSON</t>
  </si>
  <si>
    <t>175114</t>
  </si>
  <si>
    <t>CARRIE ELLIGSON GIETNER HOME</t>
  </si>
  <si>
    <t>265668</t>
  </si>
  <si>
    <t>LAUREL BAYE HEALTHCARE BLACKVILLE</t>
  </si>
  <si>
    <t>425319</t>
  </si>
  <si>
    <t>COLONIAL HEALTH &amp; REHAB CENTER, LLC</t>
  </si>
  <si>
    <t>495392</t>
  </si>
  <si>
    <t>DIVERSICARE OF LARNED</t>
  </si>
  <si>
    <t>175235</t>
  </si>
  <si>
    <t>CARROLL HOUSE</t>
  </si>
  <si>
    <t>265706</t>
  </si>
  <si>
    <t>LIFE CARE CENTER OF CHARLESTON</t>
  </si>
  <si>
    <t>425332</t>
  </si>
  <si>
    <t>COLONIAL HEIGHTS REHABILITATION AND NURSING CENTER</t>
  </si>
  <si>
    <t>495115</t>
  </si>
  <si>
    <t>DIVERSICARE OF SEDGWICK</t>
  </si>
  <si>
    <t>175254</t>
  </si>
  <si>
    <t>CARTHAGE HEALTH AND REHABILITATION CENTER</t>
  </si>
  <si>
    <t>265320</t>
  </si>
  <si>
    <t>LIFE CARE CENTER OF COLUMBIA</t>
  </si>
  <si>
    <t>425337</t>
  </si>
  <si>
    <t>COLONNADES HEALTH CARE CENTER</t>
  </si>
  <si>
    <t>495254</t>
  </si>
  <si>
    <t>DOOLEY CENTER</t>
  </si>
  <si>
    <t>17E585</t>
  </si>
  <si>
    <t>CASSVILLE HEALTH CENTER FOR REHAB AND HEALTHCARE</t>
  </si>
  <si>
    <t>265460</t>
  </si>
  <si>
    <t>LIFE CARE CENTER OF HILTON HEAD</t>
  </si>
  <si>
    <t>425147</t>
  </si>
  <si>
    <t>COMMUNITY MEMORIAL HOSPITAL HUNDLEY CENTER</t>
  </si>
  <si>
    <t>495177</t>
  </si>
  <si>
    <t>DOWNS CARE AND REHAB</t>
  </si>
  <si>
    <t>175201</t>
  </si>
  <si>
    <t>CEDAR POINTE</t>
  </si>
  <si>
    <t>265279</t>
  </si>
  <si>
    <t>LINLEY PARK REHABILITATION AND HEALTHCARE CENTER,</t>
  </si>
  <si>
    <t>425016</t>
  </si>
  <si>
    <t>CONSULATE HEALTH CARE OF NORFOLK</t>
  </si>
  <si>
    <t>495273</t>
  </si>
  <si>
    <t>EASTRIDGE</t>
  </si>
  <si>
    <t>175374</t>
  </si>
  <si>
    <t>CEDARCREST MANOR</t>
  </si>
  <si>
    <t>265202</t>
  </si>
  <si>
    <t>LINVILLE COURT AT THE CASCADES VERDAE</t>
  </si>
  <si>
    <t>425392</t>
  </si>
  <si>
    <t>CONSULATE HEALTH CARE OF WINDSOR</t>
  </si>
  <si>
    <t>495347</t>
  </si>
  <si>
    <t>EDWARDSVILLE CARE AND REHAB</t>
  </si>
  <si>
    <t>175245</t>
  </si>
  <si>
    <t>CEDARGATE HEALTHCARE</t>
  </si>
  <si>
    <t>265205</t>
  </si>
  <si>
    <t>LORIS REHAB AND NURSING CENTER, LLC</t>
  </si>
  <si>
    <t>425086</t>
  </si>
  <si>
    <t>CONSULATE HEALTH CARE OF WOODSTOCK</t>
  </si>
  <si>
    <t>495315</t>
  </si>
  <si>
    <t>EL DORADO CARE AND REHAB</t>
  </si>
  <si>
    <t>175324</t>
  </si>
  <si>
    <t>CHAFFEE NURSING CENTER</t>
  </si>
  <si>
    <t>265492</t>
  </si>
  <si>
    <t>MAGNOLIA MANOR - GREENVILLE</t>
  </si>
  <si>
    <t>425090</t>
  </si>
  <si>
    <t>CONSULATE HEALTHCARE OF WILLIAMSBURG</t>
  </si>
  <si>
    <t>495190</t>
  </si>
  <si>
    <t>ELMHAVEN EAST</t>
  </si>
  <si>
    <t>175415</t>
  </si>
  <si>
    <t>CHARITON PARK HEALTH CARE CENTER</t>
  </si>
  <si>
    <t>265526</t>
  </si>
  <si>
    <t>MAGNOLIA MANOR - GREENWOOD</t>
  </si>
  <si>
    <t>425172</t>
  </si>
  <si>
    <t>COVENANT WOODS NURSING HOME</t>
  </si>
  <si>
    <t>495419</t>
  </si>
  <si>
    <t>EMPORIA PRESBYTERIAN MANOR</t>
  </si>
  <si>
    <t>175304</t>
  </si>
  <si>
    <t>CHARLESTON MANOR</t>
  </si>
  <si>
    <t>265165</t>
  </si>
  <si>
    <t>MAGNOLIA MANOR - INMAN</t>
  </si>
  <si>
    <t>425032</t>
  </si>
  <si>
    <t>CULPEPER HEALTH &amp; REHABILITATION CENTER</t>
  </si>
  <si>
    <t>495279</t>
  </si>
  <si>
    <t>ENTERPRISE ESTATES NURSING CENTER</t>
  </si>
  <si>
    <t>175475</t>
  </si>
  <si>
    <t>CHATEAU GIRARDEAU</t>
  </si>
  <si>
    <t>265142</t>
  </si>
  <si>
    <t>MAGNOLIA MANOR - ROCK HILL</t>
  </si>
  <si>
    <t>425165</t>
  </si>
  <si>
    <t>DINWIDDIE HEALTH AND REHAB CENTER</t>
  </si>
  <si>
    <t>495398</t>
  </si>
  <si>
    <t>ESKRIDGE CARE AND REHAB</t>
  </si>
  <si>
    <t>175455</t>
  </si>
  <si>
    <t>CHESTNUT REHAB AND NURSING</t>
  </si>
  <si>
    <t>265331</t>
  </si>
  <si>
    <t>MAGNOLIA MANOR - SPARTANBURG</t>
  </si>
  <si>
    <t>425091</t>
  </si>
  <si>
    <t>DOCKSIDE HEALTH &amp; REHAB CENTER</t>
  </si>
  <si>
    <t>495422</t>
  </si>
  <si>
    <t>EUREKA NURSING CENTER</t>
  </si>
  <si>
    <t>175287</t>
  </si>
  <si>
    <t>CHRISTIAN EXTENDED CARE &amp; REHABILITATION</t>
  </si>
  <si>
    <t>265174</t>
  </si>
  <si>
    <t>MAGNOLIA MANOR- COLUMBIA</t>
  </si>
  <si>
    <t>425287</t>
  </si>
  <si>
    <t>DOGWOOD VILLAGE OF ORANGE COUNTY HEALTH AND REHAB</t>
  </si>
  <si>
    <t>495359</t>
  </si>
  <si>
    <t>EVERGREEN COMMUNITY OF JOHNSON COUNTY</t>
  </si>
  <si>
    <t>175355</t>
  </si>
  <si>
    <t>CITIZENS MEMORIAL HEALTHCARE FACILITY</t>
  </si>
  <si>
    <t>265545</t>
  </si>
  <si>
    <t>MAGNOLIA PLACE - GREENVILLE</t>
  </si>
  <si>
    <t>425361</t>
  </si>
  <si>
    <t>DULLES HEALTH &amp; REHAB CENTER</t>
  </si>
  <si>
    <t>495174</t>
  </si>
  <si>
    <t>F W HUSTON MEDICAL CENTER</t>
  </si>
  <si>
    <t>17E294</t>
  </si>
  <si>
    <t>CLARA MANOR NURSING HOME</t>
  </si>
  <si>
    <t>26A293</t>
  </si>
  <si>
    <t>MAGNOLIA PLACE - SPARTANBURG</t>
  </si>
  <si>
    <t>425175</t>
  </si>
  <si>
    <t>ELIZABETH ADAM CRUMP HEALTH AND REHAB</t>
  </si>
  <si>
    <t>495299</t>
  </si>
  <si>
    <t>FAMILY HEALTH &amp; REHABILITATION CENTER</t>
  </si>
  <si>
    <t>175501</t>
  </si>
  <si>
    <t>CLARENCE CARE CENTER</t>
  </si>
  <si>
    <t>265599</t>
  </si>
  <si>
    <t>MANNA REHABILITATION AND HEALTHCARE CENTER</t>
  </si>
  <si>
    <t>425084</t>
  </si>
  <si>
    <t>ENVOY AT THE MEADOWS</t>
  </si>
  <si>
    <t>495236</t>
  </si>
  <si>
    <t>FLINT HILLS CARE AND REHABILITATION CENTER</t>
  </si>
  <si>
    <t>175280</t>
  </si>
  <si>
    <t>CLARK COUNTY NURSING HOME</t>
  </si>
  <si>
    <t>265485</t>
  </si>
  <si>
    <t>MARTHA FRANKS BAPTIST RETIREMENT CENTER</t>
  </si>
  <si>
    <t>425334</t>
  </si>
  <si>
    <t>ENVOY AT THE VILLAGE</t>
  </si>
  <si>
    <t>495230</t>
  </si>
  <si>
    <t>FOWLER RESIDENTIAL CARE</t>
  </si>
  <si>
    <t>175526</t>
  </si>
  <si>
    <t>CLARK'S MOUNTAIN NURSING CENTER</t>
  </si>
  <si>
    <t>265416</t>
  </si>
  <si>
    <t>MCCORMICK REHABILITATION AND HEALTHCARE CENTER</t>
  </si>
  <si>
    <t>425171</t>
  </si>
  <si>
    <t>ENVOY OF ALEXANDRIA, LLC</t>
  </si>
  <si>
    <t>495203</t>
  </si>
  <si>
    <t>FRANKFORT COMMUNITY CARE HOME</t>
  </si>
  <si>
    <t>175417</t>
  </si>
  <si>
    <t>CLARU DEVILLE NURSING CENTER</t>
  </si>
  <si>
    <t>265514</t>
  </si>
  <si>
    <t>MCCOY MEMORIAL NURSING CENTER</t>
  </si>
  <si>
    <t>425174</t>
  </si>
  <si>
    <t>ENVOY OF LAWRENCEVILLE, LLC</t>
  </si>
  <si>
    <t>495192</t>
  </si>
  <si>
    <t>GALENA NURSING &amp; REHAB CENTER</t>
  </si>
  <si>
    <t>175233</t>
  </si>
  <si>
    <t>CLEARVIEW NURSING CENTER</t>
  </si>
  <si>
    <t>265614</t>
  </si>
  <si>
    <t>MEDFORD NURSING CENTER</t>
  </si>
  <si>
    <t>425176</t>
  </si>
  <si>
    <t>ENVOY OF STAUNTON, LLC</t>
  </si>
  <si>
    <t>495243</t>
  </si>
  <si>
    <t>GARDEN TERRACE AT OVERLAND PARK</t>
  </si>
  <si>
    <t>175158</t>
  </si>
  <si>
    <t>CLINTON HEALTHCARE AND REHABILITATION CENTER</t>
  </si>
  <si>
    <t>265255</t>
  </si>
  <si>
    <t>MILLENNIUM POST ACUTE REHABILITATION</t>
  </si>
  <si>
    <t>425105</t>
  </si>
  <si>
    <t>ENVOY OF WESTOVER HILLS</t>
  </si>
  <si>
    <t>495327</t>
  </si>
  <si>
    <t>GARDEN VALLEY RETIREMENT VILLAGE</t>
  </si>
  <si>
    <t>175175</t>
  </si>
  <si>
    <t>COLONIAL SPRINGS HEALTHCARE CENTER</t>
  </si>
  <si>
    <t>265245</t>
  </si>
  <si>
    <t>MORRELL NURSING CENTER</t>
  </si>
  <si>
    <t>425111</t>
  </si>
  <si>
    <t>ENVOY OF WILLIAMSBURG, LLC</t>
  </si>
  <si>
    <t>495235</t>
  </si>
  <si>
    <t>GOOD SAMARITAN SOCIETY - ATWOOD</t>
  </si>
  <si>
    <t>175366</t>
  </si>
  <si>
    <t>COLUMBIA MANOR CARE CENTER</t>
  </si>
  <si>
    <t>265778</t>
  </si>
  <si>
    <t>MOUNT PLEASANT MANOR</t>
  </si>
  <si>
    <t>425110</t>
  </si>
  <si>
    <t>ENVOY OF WINCHESTER, LLC</t>
  </si>
  <si>
    <t>495389</t>
  </si>
  <si>
    <t>GOOD SAMARITAN SOCIETY - DECATUR COUNTY</t>
  </si>
  <si>
    <t>175356</t>
  </si>
  <si>
    <t>COLUMBIA POST ACUTE</t>
  </si>
  <si>
    <t>265868</t>
  </si>
  <si>
    <t>MOUNTAINVIEW NURSING HOME</t>
  </si>
  <si>
    <t>425027</t>
  </si>
  <si>
    <t>ENVOY OF WOODBRIDGE, LLC</t>
  </si>
  <si>
    <t>495361</t>
  </si>
  <si>
    <t>GOOD SAMARITAN SOCIETY - ELLIS</t>
  </si>
  <si>
    <t>175328</t>
  </si>
  <si>
    <t>COMMUNITIES OF WILDWOOD RANCH</t>
  </si>
  <si>
    <t>265848</t>
  </si>
  <si>
    <t>MUSC HEALTH CHESTER NURSING CENTER</t>
  </si>
  <si>
    <t>425061</t>
  </si>
  <si>
    <t>EVERGREEN HEALTH AND REHAB</t>
  </si>
  <si>
    <t>495142</t>
  </si>
  <si>
    <t>GOOD SAMARITAN SOCIETY - ELLSWORTH VILLAGE</t>
  </si>
  <si>
    <t>175231</t>
  </si>
  <si>
    <t>COMMUNITY CARE CENTER OF LEMAY INC</t>
  </si>
  <si>
    <t>265775</t>
  </si>
  <si>
    <t>MUSC HEALTH MULLINS NURSING HOME</t>
  </si>
  <si>
    <t>425312</t>
  </si>
  <si>
    <t>FAIRFAX REHABILITATION AND NURSING CENTER</t>
  </si>
  <si>
    <t>495099</t>
  </si>
  <si>
    <t>GOOD SAMARITAN SOCIETY - HAYS</t>
  </si>
  <si>
    <t>175322</t>
  </si>
  <si>
    <t>COMMUNITY MANOR</t>
  </si>
  <si>
    <t>265798</t>
  </si>
  <si>
    <t>MYRTLE BEACH MANOR</t>
  </si>
  <si>
    <t>425070</t>
  </si>
  <si>
    <t>FAIRMONT CROSSING HEALTH AND REHABILITATION</t>
  </si>
  <si>
    <t>495363</t>
  </si>
  <si>
    <t>GOOD SAMARITAN SOCIETY - HUTCHINSON VILLAGE</t>
  </si>
  <si>
    <t>175260</t>
  </si>
  <si>
    <t>COMMUNITY SPRINGS HEALTHCARE FACILITY</t>
  </si>
  <si>
    <t>265446</t>
  </si>
  <si>
    <t>NHC HEALTHCARE -  ANDERSON</t>
  </si>
  <si>
    <t>425052</t>
  </si>
  <si>
    <t>FALLS RUN NURSING AND REHAB CENTER</t>
  </si>
  <si>
    <t>495407</t>
  </si>
  <si>
    <t>GOOD SAMARITAN SOCIETY - LIBERAL</t>
  </si>
  <si>
    <t>175334</t>
  </si>
  <si>
    <t>COPPER ROCK HEALTHCARE</t>
  </si>
  <si>
    <t>265878</t>
  </si>
  <si>
    <t>NHC HEALTHCARE - BLUFFTON</t>
  </si>
  <si>
    <t>425397</t>
  </si>
  <si>
    <t>FARMVILLE HEALTH &amp; REHAB CENTER</t>
  </si>
  <si>
    <t>495249</t>
  </si>
  <si>
    <t>GOOD SAMARITAN SOCIETY - LYONS</t>
  </si>
  <si>
    <t>175336</t>
  </si>
  <si>
    <t>CORI MANOR HEALTHCARE &amp; REHABILITATION CENTER</t>
  </si>
  <si>
    <t>265395</t>
  </si>
  <si>
    <t>NHC HEALTHCARE - CHARLESTON</t>
  </si>
  <si>
    <t>425381</t>
  </si>
  <si>
    <t>FAUQUIER HEALTH REHABILITATION &amp; NURSING CENTER</t>
  </si>
  <si>
    <t>495233</t>
  </si>
  <si>
    <t>GOOD SAMARITAN SOCIETY - OLATHE</t>
  </si>
  <si>
    <t>175263</t>
  </si>
  <si>
    <t>COTTAGES OF LAKE ST LOUIS</t>
  </si>
  <si>
    <t>265860</t>
  </si>
  <si>
    <t>NHC HEALTHCARE - CLINTON</t>
  </si>
  <si>
    <t>425071</t>
  </si>
  <si>
    <t>FOREST HEALTH &amp; REHAB CENTER</t>
  </si>
  <si>
    <t>495302</t>
  </si>
  <si>
    <t>GOOD SAMARITAN SOCIETY - PARSONS</t>
  </si>
  <si>
    <t>175210</t>
  </si>
  <si>
    <t>COTTON POINT LIVING CENTER</t>
  </si>
  <si>
    <t>265859</t>
  </si>
  <si>
    <t>NHC HEALTHCARE - GARDEN CITY</t>
  </si>
  <si>
    <t>425324</t>
  </si>
  <si>
    <t>FRANCIS MARION MANOR HEALTH &amp; REHABILITATION</t>
  </si>
  <si>
    <t>495384</t>
  </si>
  <si>
    <t>GOOD SAMARITAN SOCIETY - VALLEY VISTA</t>
  </si>
  <si>
    <t>175359</t>
  </si>
  <si>
    <t>COUNTRY AIRE RETIREMENT CENTER</t>
  </si>
  <si>
    <t>265474</t>
  </si>
  <si>
    <t>NHC HEALTHCARE - GREENVILLE</t>
  </si>
  <si>
    <t>425322</t>
  </si>
  <si>
    <t>FRANCIS N SANDERS NURSING HOME, INC</t>
  </si>
  <si>
    <t>495383</t>
  </si>
  <si>
    <t>GOVE COUNTY MEDICAL CENTER LTCU</t>
  </si>
  <si>
    <t>17E183</t>
  </si>
  <si>
    <t>COUNTRY CLUB CARE CENTER OF WARRENSBURG</t>
  </si>
  <si>
    <t>265645</t>
  </si>
  <si>
    <t>NHC HEALTHCARE - GREENWOOD</t>
  </si>
  <si>
    <t>425063</t>
  </si>
  <si>
    <t>FRANKLIN HEALTH AND REHABILITATION CENTER</t>
  </si>
  <si>
    <t>495207</t>
  </si>
  <si>
    <t>GRAND PLAINS SKILLED NURSING BY AMERICARE</t>
  </si>
  <si>
    <t>175566</t>
  </si>
  <si>
    <t>COUNTRY MEADOWS</t>
  </si>
  <si>
    <t>265734</t>
  </si>
  <si>
    <t>NHC HEALTHCARE - LAURENS</t>
  </si>
  <si>
    <t>425054</t>
  </si>
  <si>
    <t>FREDERICKSBURG HEALTH AND REHAB</t>
  </si>
  <si>
    <t>495240</t>
  </si>
  <si>
    <t>GREELEY COUNTY HOSPITAL LTCU</t>
  </si>
  <si>
    <t>17E071</t>
  </si>
  <si>
    <t>COUNTRY VIEW NURSING FACILITY, INC</t>
  </si>
  <si>
    <t>265419</t>
  </si>
  <si>
    <t>NHC HEALTHCARE - LEXINGTON</t>
  </si>
  <si>
    <t>425333</t>
  </si>
  <si>
    <t>FRIENDSHIP HEALTH AND REHAB CENTER</t>
  </si>
  <si>
    <t>495092</t>
  </si>
  <si>
    <t>HALSTEAD HEALTH AND REHABILITATION CENTER</t>
  </si>
  <si>
    <t>175446</t>
  </si>
  <si>
    <t>COX MEDICAL CENTERS MEYER ORTHOPEDIC AND REHAB</t>
  </si>
  <si>
    <t>265289</t>
  </si>
  <si>
    <t>NHC HEALTHCARE - MAULDIN</t>
  </si>
  <si>
    <t>425359</t>
  </si>
  <si>
    <t>FRIENDSHIP HEALTH AND REHAB CENTER - SOUTH</t>
  </si>
  <si>
    <t>495421</t>
  </si>
  <si>
    <t>HAVILAND OPERATOR, LLC</t>
  </si>
  <si>
    <t>17E038</t>
  </si>
  <si>
    <t>CRESTVIEW HOME</t>
  </si>
  <si>
    <t>265807</t>
  </si>
  <si>
    <t>NHC HEALTHCARE - NORTH AUGUSTA</t>
  </si>
  <si>
    <t>425320</t>
  </si>
  <si>
    <t>GAINESVILLE HEALTH AND REHAB CENTER</t>
  </si>
  <si>
    <t>495388</t>
  </si>
  <si>
    <t>HERITAGE GARDENS HEALTH AND REHABILITATION CENTER</t>
  </si>
  <si>
    <t>175333</t>
  </si>
  <si>
    <t>CRESTWOOD HEALTH CARE CENTER, LLC</t>
  </si>
  <si>
    <t>265823</t>
  </si>
  <si>
    <t>NHC HEALTHCARE - PARKLANE</t>
  </si>
  <si>
    <t>425352</t>
  </si>
  <si>
    <t>GALAX HEALTH AND REHAB</t>
  </si>
  <si>
    <t>495250</t>
  </si>
  <si>
    <t>HERITAGE HEALTH CARE CENTER</t>
  </si>
  <si>
    <t>175249</t>
  </si>
  <si>
    <t>CREVE COEUR MANOR</t>
  </si>
  <si>
    <t>265720</t>
  </si>
  <si>
    <t>NHC HEALTHCARE - SUMTER</t>
  </si>
  <si>
    <t>425109</t>
  </si>
  <si>
    <t>GLENBURNIE REHAB &amp; NURSING CENTER</t>
  </si>
  <si>
    <t>495391</t>
  </si>
  <si>
    <t>HIGHLAND HEALTHCARE &amp; REHABILITATION CENTER</t>
  </si>
  <si>
    <t>175412</t>
  </si>
  <si>
    <t>CROWLEY RIDGE CARE CENTER</t>
  </si>
  <si>
    <t>265552</t>
  </si>
  <si>
    <t>OAKBROOK HEALTH AND REHABILITATION CENTER</t>
  </si>
  <si>
    <t>425156</t>
  </si>
  <si>
    <t>GOODWIN HOUSE ALEXANDRIA</t>
  </si>
  <si>
    <t>495057</t>
  </si>
  <si>
    <t>HILL TOP HOUSE</t>
  </si>
  <si>
    <t>175500</t>
  </si>
  <si>
    <t>CROWN CARE CENTER</t>
  </si>
  <si>
    <t>265647</t>
  </si>
  <si>
    <t>OAKHAVEN NURSING CENTER</t>
  </si>
  <si>
    <t>425064</t>
  </si>
  <si>
    <t>GOODWIN HOUSE BAILEY'S CROSSROADS</t>
  </si>
  <si>
    <t>495171</t>
  </si>
  <si>
    <t>HILLSIDE VILLAGE OF DE SOTO</t>
  </si>
  <si>
    <t>175472</t>
  </si>
  <si>
    <t>CRYSTAL CREEK HEALTH AND REHABILITATION CENTER</t>
  </si>
  <si>
    <t>265607</t>
  </si>
  <si>
    <t>OPUS POST ACUTE REHABILITATION</t>
  </si>
  <si>
    <t>425379</t>
  </si>
  <si>
    <t>GRACE HEALTHCARE OF ABINGDON</t>
  </si>
  <si>
    <t>495338</t>
  </si>
  <si>
    <t>HILLTOP LODGE HEALTH AND REHABILITATION CENTER</t>
  </si>
  <si>
    <t>175348</t>
  </si>
  <si>
    <t>CRYSTAL OAKS</t>
  </si>
  <si>
    <t>265369</t>
  </si>
  <si>
    <t>PATEWOOD REHABILITATION &amp; HEALTHCARE CENTER</t>
  </si>
  <si>
    <t>425305</t>
  </si>
  <si>
    <t>GRAYSON REHABILITATION  AND HEALTH CARE CENTER</t>
  </si>
  <si>
    <t>495331</t>
  </si>
  <si>
    <t>HILLTOP MANOR NURSING CENTER</t>
  </si>
  <si>
    <t>175545</t>
  </si>
  <si>
    <t>CUBA MANOR INC</t>
  </si>
  <si>
    <t>265652</t>
  </si>
  <si>
    <t>PEACHTREE CENTRE</t>
  </si>
  <si>
    <t>425095</t>
  </si>
  <si>
    <t>GREENBRIER REGIONAL MEDICAL CENTER</t>
  </si>
  <si>
    <t>495330</t>
  </si>
  <si>
    <t>HOEGER HOUSE</t>
  </si>
  <si>
    <t>175491</t>
  </si>
  <si>
    <t>CURRENT RIVER NURSING CENTER, INC</t>
  </si>
  <si>
    <t>265504</t>
  </si>
  <si>
    <t>POINSETT REHABILITATION AND HEALTHCARE CENTER</t>
  </si>
  <si>
    <t>425102</t>
  </si>
  <si>
    <t>GREENSPRING VILLAGE</t>
  </si>
  <si>
    <t>495354</t>
  </si>
  <si>
    <t>HOLIDAY RESORT</t>
  </si>
  <si>
    <t>175173</t>
  </si>
  <si>
    <t>CYPRESS POINT-SKILLED NURSING BY AMERICARE</t>
  </si>
  <si>
    <t>265367</t>
  </si>
  <si>
    <t>PRESBYTERIAN COMMUNITIES OF SOUTH CAROLINA- CLINTO</t>
  </si>
  <si>
    <t>425393</t>
  </si>
  <si>
    <t>GREENSVILLE HEALTH AND REHABILITATION CENTER</t>
  </si>
  <si>
    <t>495199</t>
  </si>
  <si>
    <t>HOLIDAY RESORT OF SALINA</t>
  </si>
  <si>
    <t>175423</t>
  </si>
  <si>
    <t>DADE COUNTY NURSING HOME DISTRICT</t>
  </si>
  <si>
    <t>265572</t>
  </si>
  <si>
    <t>PRESBYTERIAN COMMUNITIES OF SOUTH CAROLINA-FLORENC</t>
  </si>
  <si>
    <t>425406</t>
  </si>
  <si>
    <t>GRETNA HEALTH AND REHABILITATION CENTER</t>
  </si>
  <si>
    <t>495202</t>
  </si>
  <si>
    <t>HOMESTEAD HEALTH CENTER</t>
  </si>
  <si>
    <t>175487</t>
  </si>
  <si>
    <t>DAVIESS COUNTY NURSING AND REHABILITATION</t>
  </si>
  <si>
    <t>265729</t>
  </si>
  <si>
    <t>PRESBYTERIAN COMMUNITIES OF SOUTH CAROLINA-SUMMERV</t>
  </si>
  <si>
    <t>425389</t>
  </si>
  <si>
    <t>HAMPTON HEALTH &amp; REHAB CENTER, LLC</t>
  </si>
  <si>
    <t>495287</t>
  </si>
  <si>
    <t>HUTCHINSON OPERATOR, LLC</t>
  </si>
  <si>
    <t>175236</t>
  </si>
  <si>
    <t>DELHAVEN MANOR</t>
  </si>
  <si>
    <t>265392</t>
  </si>
  <si>
    <t>PRESBYTERIAN HOME OF SC - FOOTHILLS</t>
  </si>
  <si>
    <t>425403</t>
  </si>
  <si>
    <t>HANOVER HEALTH AND REHABILITATION CENTER</t>
  </si>
  <si>
    <t>495266</t>
  </si>
  <si>
    <t>IGNITE MEDICAL RESORT A PTR OF THE UNIV OF KANSAS</t>
  </si>
  <si>
    <t>175544</t>
  </si>
  <si>
    <t>DELMAR GARDENS NORTH</t>
  </si>
  <si>
    <t>265325</t>
  </si>
  <si>
    <t>PRESBYTERIAN HOME OF SOUTH CAROLINA-COLUMBIA</t>
  </si>
  <si>
    <t>425396</t>
  </si>
  <si>
    <t>HARBOR'S EDGE</t>
  </si>
  <si>
    <t>495395</t>
  </si>
  <si>
    <t>INFINITY PARK POST-ACUTE AND REHABILITATION CENTER</t>
  </si>
  <si>
    <t>175176</t>
  </si>
  <si>
    <t>DELMAR GARDENS OF CHESTERFIELD</t>
  </si>
  <si>
    <t>265170</t>
  </si>
  <si>
    <t>PRINCE GEORGE HEALTHCARE CENTER</t>
  </si>
  <si>
    <t>425295</t>
  </si>
  <si>
    <t>HARRISONBURG HLTH &amp; REHAB CNTR</t>
  </si>
  <si>
    <t>495093</t>
  </si>
  <si>
    <t>KANSAS CHRISTIAN HOME</t>
  </si>
  <si>
    <t>175467</t>
  </si>
  <si>
    <t>DELMAR GARDENS OF CREVE COEUR</t>
  </si>
  <si>
    <t>265343</t>
  </si>
  <si>
    <t>PRISMA HEALTH-LILA DOYLE</t>
  </si>
  <si>
    <t>425075</t>
  </si>
  <si>
    <t>HEALTH CARE CENTER LUCY CORR</t>
  </si>
  <si>
    <t>495079</t>
  </si>
  <si>
    <t>KANSAS MASONIC HOME</t>
  </si>
  <si>
    <t>175118</t>
  </si>
  <si>
    <t>DELMAR GARDENS OF MERAMEC VALLEY</t>
  </si>
  <si>
    <t>265711</t>
  </si>
  <si>
    <t>PRUITTHEALTH- AIKEN</t>
  </si>
  <si>
    <t>425145</t>
  </si>
  <si>
    <t>HEARTLAND HEALTH CARE CENTER - LYNCHBURG</t>
  </si>
  <si>
    <t>495077</t>
  </si>
  <si>
    <t>KANSAS SOLDIERS HOME</t>
  </si>
  <si>
    <t>175513</t>
  </si>
  <si>
    <t>DELMAR GARDENS OF O'FALLON</t>
  </si>
  <si>
    <t>265792</t>
  </si>
  <si>
    <t>PRUITTHEALTH- BAMBERG</t>
  </si>
  <si>
    <t>425104</t>
  </si>
  <si>
    <t>HENRICO HEALTH &amp; REHABILITATION CENTER</t>
  </si>
  <si>
    <t>495193</t>
  </si>
  <si>
    <t>KANSAS VETERANS HOME</t>
  </si>
  <si>
    <t>175516</t>
  </si>
  <si>
    <t>DELMAR GARDENS ON THE GREEN</t>
  </si>
  <si>
    <t>265156</t>
  </si>
  <si>
    <t>PRUITTHEALTH- BARNWELL</t>
  </si>
  <si>
    <t>425097</t>
  </si>
  <si>
    <t>HERITAGE HALL - BROOKNEAL</t>
  </si>
  <si>
    <t>495242</t>
  </si>
  <si>
    <t>KAW RIVER CARE AND REHAB</t>
  </si>
  <si>
    <t>175219</t>
  </si>
  <si>
    <t>DELMAR GARDENS SOUTH</t>
  </si>
  <si>
    <t>265310</t>
  </si>
  <si>
    <t>PRUITTHEALTH- BLYTHEWOOD</t>
  </si>
  <si>
    <t>425400</t>
  </si>
  <si>
    <t>HERITAGE HALL  FRONT ROYAL</t>
  </si>
  <si>
    <t>495301</t>
  </si>
  <si>
    <t>KEARNY COUNTY HOSPITAL LTCU</t>
  </si>
  <si>
    <t>17E531</t>
  </si>
  <si>
    <t>DELMAR GARDENS WEST</t>
  </si>
  <si>
    <t>265105</t>
  </si>
  <si>
    <t>PRUITTHEALTH- COLUMBIA</t>
  </si>
  <si>
    <t>425013</t>
  </si>
  <si>
    <t>HERITAGE HALL - LAUREL MEADOWS</t>
  </si>
  <si>
    <t>495323</t>
  </si>
  <si>
    <t>KENWOOD VIEW HEALTHCARE AND REHABILITATION CENTER</t>
  </si>
  <si>
    <t>175200</t>
  </si>
  <si>
    <t>DELTA SOUTH NURSING &amp; REHABILITATION</t>
  </si>
  <si>
    <t>265862</t>
  </si>
  <si>
    <t>PRUITTHEALTH- CONWAY AT CONWAY MEDICAL CENTER</t>
  </si>
  <si>
    <t>425173</t>
  </si>
  <si>
    <t>HERITAGE HALL BIG STONE GAP</t>
  </si>
  <si>
    <t>495135</t>
  </si>
  <si>
    <t>KIOWA HOSPITAL DISTRICT MANOR</t>
  </si>
  <si>
    <t>17E597</t>
  </si>
  <si>
    <t>DEXTER LIVING CENTER</t>
  </si>
  <si>
    <t>265382</t>
  </si>
  <si>
    <t>PRUITTHEALTH- DILLON</t>
  </si>
  <si>
    <t>425113</t>
  </si>
  <si>
    <t>HERITAGE HALL BLACKSBURG</t>
  </si>
  <si>
    <t>495356</t>
  </si>
  <si>
    <t>KPC PROMISE SKILLED NURSING FACILITY OF OVERLAND</t>
  </si>
  <si>
    <t>175240</t>
  </si>
  <si>
    <t>DIVERSICARE OF ST JOSEPH</t>
  </si>
  <si>
    <t>265754</t>
  </si>
  <si>
    <t>PRUITTHEALTH- ESTILL</t>
  </si>
  <si>
    <t>425315</t>
  </si>
  <si>
    <t>HERITAGE HALL BLACKSTONE</t>
  </si>
  <si>
    <t>495353</t>
  </si>
  <si>
    <t>LAKEPOINT AUGUSTA, LLC</t>
  </si>
  <si>
    <t>175424</t>
  </si>
  <si>
    <t>DIXON NURSING &amp; REHAB</t>
  </si>
  <si>
    <t>265418</t>
  </si>
  <si>
    <t>PRUITTHEALTH- MONCKS CORNER</t>
  </si>
  <si>
    <t>425140</t>
  </si>
  <si>
    <t>HERITAGE HALL CLINTWOOD</t>
  </si>
  <si>
    <t>495320</t>
  </si>
  <si>
    <t>LAKEPOINT EL DORADO, LLC</t>
  </si>
  <si>
    <t>175124</t>
  </si>
  <si>
    <t>DUTCHTOWN CARE CENTER</t>
  </si>
  <si>
    <t>265672</t>
  </si>
  <si>
    <t>PRUITTHEALTH- NORTH AUGUSTA</t>
  </si>
  <si>
    <t>425296</t>
  </si>
  <si>
    <t>HERITAGE HALL DILLWYN</t>
  </si>
  <si>
    <t>495317</t>
  </si>
  <si>
    <t>LAKEPOINT WICHITA, LLC</t>
  </si>
  <si>
    <t>175466</t>
  </si>
  <si>
    <t>E W THOMPSON HEALTH &amp; REHABILITATION CENTER</t>
  </si>
  <si>
    <t>265858</t>
  </si>
  <si>
    <t>PRUITTHEALTH- ORANGEBURG</t>
  </si>
  <si>
    <t>425085</t>
  </si>
  <si>
    <t>HERITAGE HALL GRUNDY</t>
  </si>
  <si>
    <t>495259</t>
  </si>
  <si>
    <t>LAKEVIEW VILLAGE</t>
  </si>
  <si>
    <t>175242</t>
  </si>
  <si>
    <t>EASTVIEW MANOR CARE CENTER</t>
  </si>
  <si>
    <t>265730</t>
  </si>
  <si>
    <t>PRUITTHEALTH- RIDGEWAY</t>
  </si>
  <si>
    <t>425288</t>
  </si>
  <si>
    <t>HERITAGE HALL KING GEORGE</t>
  </si>
  <si>
    <t>495300</t>
  </si>
  <si>
    <t>LANSING CARE AND REHAB</t>
  </si>
  <si>
    <t>175228</t>
  </si>
  <si>
    <t>EDGEWOOD MANOR HEALTH CARE CENTER</t>
  </si>
  <si>
    <t>265425</t>
  </si>
  <si>
    <t>PRUITTHEALTH- ROCK HILL</t>
  </si>
  <si>
    <t>425127</t>
  </si>
  <si>
    <t>HERITAGE HALL LEESBURG</t>
  </si>
  <si>
    <t>495261</t>
  </si>
  <si>
    <t>LARKSFIELD PLACE</t>
  </si>
  <si>
    <t>175181</t>
  </si>
  <si>
    <t>ELDON NURSING &amp; REHAB</t>
  </si>
  <si>
    <t>265555</t>
  </si>
  <si>
    <t>PRUITTHEALTH- WALTERBORO</t>
  </si>
  <si>
    <t>425053</t>
  </si>
  <si>
    <t>HERITAGE HALL LEXINGTON</t>
  </si>
  <si>
    <t>495321</t>
  </si>
  <si>
    <t>LAWRENCE MEMORIAL HOSPITAL SNF</t>
  </si>
  <si>
    <t>175151</t>
  </si>
  <si>
    <t>ELSBERRY MISSOURI HEALTH CARE CENTER</t>
  </si>
  <si>
    <t>265825</t>
  </si>
  <si>
    <t>RETREAT AT WELLMORE OF DANIEL ISLAND</t>
  </si>
  <si>
    <t>425414</t>
  </si>
  <si>
    <t>HERITAGE HALL TAZEWELL</t>
  </si>
  <si>
    <t>495152</t>
  </si>
  <si>
    <t>LAWRENCE PRESBYTERIAN MANOR</t>
  </si>
  <si>
    <t>175305</t>
  </si>
  <si>
    <t>ESTATES OF HIDDEN LAKE, THE</t>
  </si>
  <si>
    <t>265735</t>
  </si>
  <si>
    <t>RICE NURSING HOME</t>
  </si>
  <si>
    <t>425387</t>
  </si>
  <si>
    <t>HERITAGE HALL WISE</t>
  </si>
  <si>
    <t>495350</t>
  </si>
  <si>
    <t>LEGACY AT COLLEGE HILL</t>
  </si>
  <si>
    <t>175078</t>
  </si>
  <si>
    <t>ESTATES OF PERRYVILLE, LLC, THE</t>
  </si>
  <si>
    <t>265704</t>
  </si>
  <si>
    <t>RICHARD M CAMPBELL VETERANS NURSING HOME</t>
  </si>
  <si>
    <t>425301</t>
  </si>
  <si>
    <t>HERITAGE HALL-RICH CREEK</t>
  </si>
  <si>
    <t>495371</t>
  </si>
  <si>
    <t>LEGACY AT HERINGTON</t>
  </si>
  <si>
    <t>175490</t>
  </si>
  <si>
    <t>ESTATES OF SPANISH LAKE, THE</t>
  </si>
  <si>
    <t>265776</t>
  </si>
  <si>
    <t>RIDGELAND NURSING CENTER INC</t>
  </si>
  <si>
    <t>425132</t>
  </si>
  <si>
    <t>HIGHLAND RIDGE REHAB CENTER</t>
  </si>
  <si>
    <t>495333</t>
  </si>
  <si>
    <t>LEGACY AT SALINA</t>
  </si>
  <si>
    <t>175127</t>
  </si>
  <si>
    <t>ESTATES OF ST LOUIS, LLC, THE</t>
  </si>
  <si>
    <t>265712</t>
  </si>
  <si>
    <t>RIDGEWAY MANOR HEALTHCARE CENTER</t>
  </si>
  <si>
    <t>425158</t>
  </si>
  <si>
    <t>HILLSVILLE HEALTH &amp; REHAB CENTER</t>
  </si>
  <si>
    <t>495187</t>
  </si>
  <si>
    <t>LEGACY ON 10TH AVENUE</t>
  </si>
  <si>
    <t>175113</t>
  </si>
  <si>
    <t>EXCELSIOR SPRINGS NURSING &amp; REHAB</t>
  </si>
  <si>
    <t>265821</t>
  </si>
  <si>
    <t>RIVER FALLS REHABILITATION AND HEALTHCARE CENTER</t>
  </si>
  <si>
    <t>425307</t>
  </si>
  <si>
    <t>HIRAM W DAVIS MEDICAL CTR</t>
  </si>
  <si>
    <t>495113</t>
  </si>
  <si>
    <t>LEGEND HEALTHCARE</t>
  </si>
  <si>
    <t>175215</t>
  </si>
  <si>
    <t>FAIR VIEW NURSING HOME</t>
  </si>
  <si>
    <t>265856</t>
  </si>
  <si>
    <t>RIVERSIDE HEALTH AND REHAB</t>
  </si>
  <si>
    <t>425082</t>
  </si>
  <si>
    <t>HOLLY MANOR NURSING HOME</t>
  </si>
  <si>
    <t>495339</t>
  </si>
  <si>
    <t>LEISURE HOMESTEAD AT ST JOHN</t>
  </si>
  <si>
    <t>175529</t>
  </si>
  <si>
    <t>FARMINGTON PRESBYTERIAN MANOR</t>
  </si>
  <si>
    <t>265583</t>
  </si>
  <si>
    <t>ROCK HILL POST ACUTE CARE CENTER</t>
  </si>
  <si>
    <t>425159</t>
  </si>
  <si>
    <t>ILIFF NURSING AND REHABILITATION CENTER</t>
  </si>
  <si>
    <t>495205</t>
  </si>
  <si>
    <t>LEISURE HOMESTEAD AT STAFFORD</t>
  </si>
  <si>
    <t>175530</t>
  </si>
  <si>
    <t>FESTUS MANOR</t>
  </si>
  <si>
    <t>265401</t>
  </si>
  <si>
    <t>ROLLING GREEN VILLAGE</t>
  </si>
  <si>
    <t>425160</t>
  </si>
  <si>
    <t>JAMES RIVER CONVALESCENT CENTER</t>
  </si>
  <si>
    <t>495286</t>
  </si>
  <si>
    <t>LEONARDVILLE NURSING HOME</t>
  </si>
  <si>
    <t>175477</t>
  </si>
  <si>
    <t>FIESER NURSING CENTER</t>
  </si>
  <si>
    <t>26A490</t>
  </si>
  <si>
    <t>ROSECREST REHABILITATION AND HEALTHCARE CENTER</t>
  </si>
  <si>
    <t>425376</t>
  </si>
  <si>
    <t>JOHNSON CNTR/FALCONS LANDING</t>
  </si>
  <si>
    <t>495312</t>
  </si>
  <si>
    <t>LEXINGTON PARK NURSING &amp; POST ACUTE CENTER</t>
  </si>
  <si>
    <t>175154</t>
  </si>
  <si>
    <t>FLORISSANT VALLEY HEALTH &amp; REHABILITATION CENTER</t>
  </si>
  <si>
    <t>265112</t>
  </si>
  <si>
    <t>SAINT MATTHEWS HEALTH CARE, LLC</t>
  </si>
  <si>
    <t>425170</t>
  </si>
  <si>
    <t>KAROLWOOD GARDENS RICHMOND</t>
  </si>
  <si>
    <t>49E151</t>
  </si>
  <si>
    <t>LIFE CARE CENTER OF ANDOVER</t>
  </si>
  <si>
    <t>175157</t>
  </si>
  <si>
    <t>FORSYTH CARE CENTER</t>
  </si>
  <si>
    <t>265605</t>
  </si>
  <si>
    <t>SALUDA NURSING CENTER</t>
  </si>
  <si>
    <t>425081</t>
  </si>
  <si>
    <t>KEMPSVILLE HEALTH &amp; REHAB CENTER</t>
  </si>
  <si>
    <t>495232</t>
  </si>
  <si>
    <t>LIFE CARE CENTER OF BURLINGTON</t>
  </si>
  <si>
    <t>175373</t>
  </si>
  <si>
    <t>FOUNTAINBLEAU LODGE</t>
  </si>
  <si>
    <t>265383</t>
  </si>
  <si>
    <t>SANDPIPER REHAB &amp; NURSING</t>
  </si>
  <si>
    <t>425146</t>
  </si>
  <si>
    <t>KENDAL  AT LEXINGTON</t>
  </si>
  <si>
    <t>495034</t>
  </si>
  <si>
    <t>LIFE CARE CENTER OF KANSAS CITY</t>
  </si>
  <si>
    <t>175281</t>
  </si>
  <si>
    <t>FOUNTAINBLEAU NURSING CENTER</t>
  </si>
  <si>
    <t>265654</t>
  </si>
  <si>
    <t>SEDGEWOOD MANOR HEALTH CARE CENTER</t>
  </si>
  <si>
    <t>425370</t>
  </si>
  <si>
    <t>KINGS DAUGHTERS COMMUNITY HEALTH &amp; REHAB</t>
  </si>
  <si>
    <t>495344</t>
  </si>
  <si>
    <t>LIFE CARE CENTER OF OSAWATOMIE</t>
  </si>
  <si>
    <t>175077</t>
  </si>
  <si>
    <t>FOUR SEASONS LIVING CENTER</t>
  </si>
  <si>
    <t>265149</t>
  </si>
  <si>
    <t>SENECA HEALTH &amp; REHABILITATION CENTER</t>
  </si>
  <si>
    <t>425139</t>
  </si>
  <si>
    <t>KING'S GRANT RETIREMENT COMMUN</t>
  </si>
  <si>
    <t>495408</t>
  </si>
  <si>
    <t>LIFE CARE CENTER OF SENECA</t>
  </si>
  <si>
    <t>175439</t>
  </si>
  <si>
    <t>FOXWOOD SPRINGS LIVING CENTER</t>
  </si>
  <si>
    <t>265803</t>
  </si>
  <si>
    <t>SENIOR CARE OF MARION</t>
  </si>
  <si>
    <t>425416</t>
  </si>
  <si>
    <t>LAKE MANASSAS HEALTH &amp; REHABILITATION CENTER</t>
  </si>
  <si>
    <t>495424</t>
  </si>
  <si>
    <t>LIFE CARE CENTER OF WICHITA</t>
  </si>
  <si>
    <t>175407</t>
  </si>
  <si>
    <t>FRENE VALLEY OF OWENSVILLE-A STONEBRIDGE COMMUNITY</t>
  </si>
  <si>
    <t>265670</t>
  </si>
  <si>
    <t>SHEM CREEK NURSING AND REHAB</t>
  </si>
  <si>
    <t>425417</t>
  </si>
  <si>
    <t>LAKE PRINCE WOODS, INC</t>
  </si>
  <si>
    <t>495366</t>
  </si>
  <si>
    <t>LINCOLN CARE AND REHAB</t>
  </si>
  <si>
    <t>175273</t>
  </si>
  <si>
    <t>FRIENDSHIP VILLAGE CHESTERFIELD</t>
  </si>
  <si>
    <t>265121</t>
  </si>
  <si>
    <t>SIMPSONVILLE REHABILITATION AND HEALTHCARE CENTER,</t>
  </si>
  <si>
    <t>425112</t>
  </si>
  <si>
    <t>LAKE TAYLOR HOSP</t>
  </si>
  <si>
    <t>495117</t>
  </si>
  <si>
    <t>LINCOLN PARK MANOR INC</t>
  </si>
  <si>
    <t>175419</t>
  </si>
  <si>
    <t>FRIENDSHIP VILLAGE SUNSET HILLS</t>
  </si>
  <si>
    <t>265136</t>
  </si>
  <si>
    <t>SKYLYN NURSING AND REHABILITATION CENTER</t>
  </si>
  <si>
    <t>425410</t>
  </si>
  <si>
    <t>LAKEWOOD MANOR</t>
  </si>
  <si>
    <t>495403</t>
  </si>
  <si>
    <t>LINN COMMUNITY NURSING HOME</t>
  </si>
  <si>
    <t>175494</t>
  </si>
  <si>
    <t>FRONTIER HEALTH &amp; REHABILITATION</t>
  </si>
  <si>
    <t>265118</t>
  </si>
  <si>
    <t>SOUTHERN OAKS REHABILITATION AND HEALTHCARE CENTER</t>
  </si>
  <si>
    <t>425314</t>
  </si>
  <si>
    <t>LANCASHIRE CONVALESCENT AND REHABILITATION CENTER</t>
  </si>
  <si>
    <t>495345</t>
  </si>
  <si>
    <t>LOCUST GROVE VILLAGE</t>
  </si>
  <si>
    <t>175369</t>
  </si>
  <si>
    <t>FULTON MANOR CARE CENTER</t>
  </si>
  <si>
    <t>265760</t>
  </si>
  <si>
    <t>SOUTHLAND HEALTH CARE CENTER</t>
  </si>
  <si>
    <t>425157</t>
  </si>
  <si>
    <t>LEE HEALTH AND REHAB CENTER</t>
  </si>
  <si>
    <t>495352</t>
  </si>
  <si>
    <t>LOGAN COUNTY SENIOR LIVING INC</t>
  </si>
  <si>
    <t>175567</t>
  </si>
  <si>
    <t>FULTON NURSING &amp; REHAB</t>
  </si>
  <si>
    <t>265663</t>
  </si>
  <si>
    <t>SPARTANBURG HOSPITAL FOR RESTORATIVE CARE SNF</t>
  </si>
  <si>
    <t>425384</t>
  </si>
  <si>
    <t>LEEWOOD HEALTHCARE CENTER</t>
  </si>
  <si>
    <t>495337</t>
  </si>
  <si>
    <t>LOGAN MANOR COMMUNITY HEALTH SERVICES</t>
  </si>
  <si>
    <t>175480</t>
  </si>
  <si>
    <t>GAINESVILLE HEALTH CARE CENTER</t>
  </si>
  <si>
    <t>265312</t>
  </si>
  <si>
    <t>SPRENGER HEALTH CARE OF PORT ROYAL</t>
  </si>
  <si>
    <t>425413</t>
  </si>
  <si>
    <t>LIBERTY RIDGE HEALTH &amp; REHAB</t>
  </si>
  <si>
    <t>495411</t>
  </si>
  <si>
    <t>LOUISBURG HEALTHCARE &amp; REHAB CENTER</t>
  </si>
  <si>
    <t>175238</t>
  </si>
  <si>
    <t>GAMMA ROAD LODGE</t>
  </si>
  <si>
    <t>265398</t>
  </si>
  <si>
    <t>SPRENGER HEALTHCARE OF BLUFFTON</t>
  </si>
  <si>
    <t>425415</t>
  </si>
  <si>
    <t>LIFE CARE CENTER OF NEW MARKET</t>
  </si>
  <si>
    <t>495139</t>
  </si>
  <si>
    <t>MANOR OF THE PLAINS</t>
  </si>
  <si>
    <t>175306</t>
  </si>
  <si>
    <t>GARDEN VIEW CARE CENTER</t>
  </si>
  <si>
    <t>265321</t>
  </si>
  <si>
    <t>SPRINGDALE HEALTHCARE CENTER</t>
  </si>
  <si>
    <t>425169</t>
  </si>
  <si>
    <t>LOUDOUN NURSING AND REHAB CNTR</t>
  </si>
  <si>
    <t>495275</t>
  </si>
  <si>
    <t>MAPLE HEIGHTS NURSING &amp; REHABILITATIVE CENTER</t>
  </si>
  <si>
    <t>175508</t>
  </si>
  <si>
    <t>GARDEN VIEW CARE CENTER AT DOUGHERTY FERRY</t>
  </si>
  <si>
    <t>265808</t>
  </si>
  <si>
    <t>ST GEORGE HEALTHCARE CENTER</t>
  </si>
  <si>
    <t>425143</t>
  </si>
  <si>
    <t>LOUISA HEALTH &amp; REHABILITATION CENTER</t>
  </si>
  <si>
    <t>495282</t>
  </si>
  <si>
    <t>MCCRITE PLAZA HEALTH CENTER</t>
  </si>
  <si>
    <t>175171</t>
  </si>
  <si>
    <t>GARDEN VIEW CARE CENTER OF CHESTERFIELD</t>
  </si>
  <si>
    <t>265627</t>
  </si>
  <si>
    <t>STILL HOPES EPISCOPAL RETIREMENT COMMUNITY</t>
  </si>
  <si>
    <t>425401</t>
  </si>
  <si>
    <t>LYNCHBURG HEALTH &amp; REHABILITATION  CENTER</t>
  </si>
  <si>
    <t>495105</t>
  </si>
  <si>
    <t>MCPHERSON OPERATOR, LLC</t>
  </si>
  <si>
    <t>175437</t>
  </si>
  <si>
    <t>GASCONADE MANOR NURSING HOME</t>
  </si>
  <si>
    <t>265546</t>
  </si>
  <si>
    <t>SUMMIT HILLS SKILLED NURSING FACILITY</t>
  </si>
  <si>
    <t>425390</t>
  </si>
  <si>
    <t>LYNN CARE CENTER</t>
  </si>
  <si>
    <t>495316</t>
  </si>
  <si>
    <t>MEADE DISTRICT HOSP LTCU DBA LONE TREE RETIREMENT</t>
  </si>
  <si>
    <t>17E026</t>
  </si>
  <si>
    <t>GENERAL BAPTIST NURSING HOME</t>
  </si>
  <si>
    <t>265677</t>
  </si>
  <si>
    <t>SUMTER EAST HEALTH &amp; REHABILITATION CENTER</t>
  </si>
  <si>
    <t>425107</t>
  </si>
  <si>
    <t>MANASSAS HEALTH AND REHAB CENTER</t>
  </si>
  <si>
    <t>495038</t>
  </si>
  <si>
    <t>MEADOWBROOK REHABILITATION HOSPITAL</t>
  </si>
  <si>
    <t>175130</t>
  </si>
  <si>
    <t>GEORGIAN GARDENS CENTER FOR REHAB AND HEALTHCARE</t>
  </si>
  <si>
    <t>265516</t>
  </si>
  <si>
    <t>SUNNY ACRES NURSING HOME</t>
  </si>
  <si>
    <t>425093</t>
  </si>
  <si>
    <t>MANORCARE HEALTH SERVICES-ALEXANDRIA</t>
  </si>
  <si>
    <t>495011</t>
  </si>
  <si>
    <t>MEADOWLARK HILLS</t>
  </si>
  <si>
    <t>175174</t>
  </si>
  <si>
    <t>GIDEON CARE CENTER</t>
  </si>
  <si>
    <t>265409</t>
  </si>
  <si>
    <t>THE ARBORETUM AT THE WOODLANDS</t>
  </si>
  <si>
    <t>425394</t>
  </si>
  <si>
    <t>MANORCARE HEALTH SERVICES-ARLINGTON</t>
  </si>
  <si>
    <t>495102</t>
  </si>
  <si>
    <t>MEDICALODGES ARKANSAS CITY</t>
  </si>
  <si>
    <t>175313</t>
  </si>
  <si>
    <t>GLASGOW GARDENS</t>
  </si>
  <si>
    <t>265535</t>
  </si>
  <si>
    <t>THE GABLES OF PELHAM SKILLED NURSING &amp; REHAB</t>
  </si>
  <si>
    <t>425373</t>
  </si>
  <si>
    <t>MANORCARE HEALTH SERVICES-FAIR OAKS</t>
  </si>
  <si>
    <t>495217</t>
  </si>
  <si>
    <t>MEDICALODGES ATCHISON</t>
  </si>
  <si>
    <t>175141</t>
  </si>
  <si>
    <t>GLENDALE GARDENS NURSING &amp; REHAB</t>
  </si>
  <si>
    <t>265473</t>
  </si>
  <si>
    <t>THE HERITAGE AT LOWMAN REHAB AND HEALTHCARE</t>
  </si>
  <si>
    <t>425100</t>
  </si>
  <si>
    <t>MANORCARE HEALTH SERVICES-IMPERIAL</t>
  </si>
  <si>
    <t>495283</t>
  </si>
  <si>
    <t>MEDICALODGES CLAY CENTER</t>
  </si>
  <si>
    <t>175351</t>
  </si>
  <si>
    <t>GLENWOOD HEALTHCARE</t>
  </si>
  <si>
    <t>265608</t>
  </si>
  <si>
    <t>THE LODGE AT WELLMORE- TEGA CAY</t>
  </si>
  <si>
    <t>425407</t>
  </si>
  <si>
    <t>MANORCARE HEALTH SERVICES-RICHMOND</t>
  </si>
  <si>
    <t>495045</t>
  </si>
  <si>
    <t>MEDICALODGES COFFEYVILLE</t>
  </si>
  <si>
    <t>175237</t>
  </si>
  <si>
    <t>GOLDEN AGE LIVING CENTER</t>
  </si>
  <si>
    <t>265655</t>
  </si>
  <si>
    <t>THE METHODIST OAKS</t>
  </si>
  <si>
    <t>425131</t>
  </si>
  <si>
    <t>MAPLE GROVE HEALTH CARE CENTER</t>
  </si>
  <si>
    <t>495365</t>
  </si>
  <si>
    <t>MEDICALODGES COLUMBUS</t>
  </si>
  <si>
    <t>175264</t>
  </si>
  <si>
    <t>GOLDEN AGE NURSING HOME</t>
  </si>
  <si>
    <t>265718</t>
  </si>
  <si>
    <t>THE PLACE AT PEPPER HILL</t>
  </si>
  <si>
    <t>425308</t>
  </si>
  <si>
    <t>MARTINSVILLE HEALTH AND REHAB</t>
  </si>
  <si>
    <t>495143</t>
  </si>
  <si>
    <t>MEDICALODGES EUDORA</t>
  </si>
  <si>
    <t>175502</t>
  </si>
  <si>
    <t>GOLDEN YEARS CENTER FOR REHAB AND HEALTHCARE</t>
  </si>
  <si>
    <t>265349</t>
  </si>
  <si>
    <t>THE PRESTON HEALTH CENTER</t>
  </si>
  <si>
    <t>425325</t>
  </si>
  <si>
    <t>MONROE HEALTH &amp; REHAB CENTER</t>
  </si>
  <si>
    <t>495326</t>
  </si>
  <si>
    <t>MEDICALODGES FORT SCOTT</t>
  </si>
  <si>
    <t>175258</t>
  </si>
  <si>
    <t>GOOD SAMARITAN CARE CENTER</t>
  </si>
  <si>
    <t>265770</t>
  </si>
  <si>
    <t>THE RETREAT AT BRIGHTWATER</t>
  </si>
  <si>
    <t>425395</t>
  </si>
  <si>
    <t>MOUNT VERNON HEALTHCARE CENTER</t>
  </si>
  <si>
    <t>495211</t>
  </si>
  <si>
    <t>MEDICALODGES FRONTENAC</t>
  </si>
  <si>
    <t>175363</t>
  </si>
  <si>
    <t>GOOD SHEPHERD CARE CENTER</t>
  </si>
  <si>
    <t>265528</t>
  </si>
  <si>
    <t>THE RIDGE REHABILITATION AND HEALTHCARE CENTER, LL</t>
  </si>
  <si>
    <t>425293</t>
  </si>
  <si>
    <t>MOUNTAIN VIEW NURSING HOME</t>
  </si>
  <si>
    <t>49E050</t>
  </si>
  <si>
    <t>MEDICALODGES GARDNER</t>
  </si>
  <si>
    <t>175243</t>
  </si>
  <si>
    <t>GOOD SHEPHERD COMMUNITY CARE AND REHABILITATION</t>
  </si>
  <si>
    <t>265705</t>
  </si>
  <si>
    <t>VALLEY FALLS TERRACE</t>
  </si>
  <si>
    <t>425096</t>
  </si>
  <si>
    <t>MOUNTAIN VIEW REGIONAL MEDICAL CENTER</t>
  </si>
  <si>
    <t>495374</t>
  </si>
  <si>
    <t>MEDICALODGES GIRARD</t>
  </si>
  <si>
    <t>175440</t>
  </si>
  <si>
    <t>GOWER CONVALESCENT CENTER, INC</t>
  </si>
  <si>
    <t>265800</t>
  </si>
  <si>
    <t>VETERANS VICTORY HOUSE</t>
  </si>
  <si>
    <t>425386</t>
  </si>
  <si>
    <t>MULBERRY CREEK NURSING AND REHAB CENTER</t>
  </si>
  <si>
    <t>495426</t>
  </si>
  <si>
    <t>MEDICALODGES GODDARD</t>
  </si>
  <si>
    <t>175294</t>
  </si>
  <si>
    <t>GRANBY HOUSE</t>
  </si>
  <si>
    <t>265468</t>
  </si>
  <si>
    <t>WELLMORE OF LEXINGTON, LLC</t>
  </si>
  <si>
    <t>425412</t>
  </si>
  <si>
    <t>NEWPORT NEWS NURSING &amp; REHAB</t>
  </si>
  <si>
    <t>495340</t>
  </si>
  <si>
    <t>MEDICALODGES GREAT BEND</t>
  </si>
  <si>
    <t>175522</t>
  </si>
  <si>
    <t>GRAND MANOR NURSING &amp; REHABILITATION CENTER</t>
  </si>
  <si>
    <t>265717</t>
  </si>
  <si>
    <t>WESTMINSTER HEALTH &amp; REHAB CENTER</t>
  </si>
  <si>
    <t>425291</t>
  </si>
  <si>
    <t>NHC HEALTHCARE, BRISTOL</t>
  </si>
  <si>
    <t>495131</t>
  </si>
  <si>
    <t>MEDICALODGES INDEPENDENCE</t>
  </si>
  <si>
    <t>175464</t>
  </si>
  <si>
    <t>GRAND RIVER HEALTH CARE</t>
  </si>
  <si>
    <t>265480</t>
  </si>
  <si>
    <t>WHITE OAK AT NORTH GROVE INC</t>
  </si>
  <si>
    <t>425408</t>
  </si>
  <si>
    <t>NORFOLK HEALTH AND REHABILITATION CENTER</t>
  </si>
  <si>
    <t>495210</t>
  </si>
  <si>
    <t>MEDICALODGES JACKSON COUNTY</t>
  </si>
  <si>
    <t>175435</t>
  </si>
  <si>
    <t>GRAND ROYALE, THE</t>
  </si>
  <si>
    <t>265882</t>
  </si>
  <si>
    <t>WHITE OAK ESTATES</t>
  </si>
  <si>
    <t>425290</t>
  </si>
  <si>
    <t>NORTHAMPTON CONVALESCENT AND REHABILITATION CENTER</t>
  </si>
  <si>
    <t>495367</t>
  </si>
  <si>
    <t>MEDICALODGES KINSLEY</t>
  </si>
  <si>
    <t>175275</t>
  </si>
  <si>
    <t>GRANDVIEW HEALTHCARE CENTER</t>
  </si>
  <si>
    <t>265374</t>
  </si>
  <si>
    <t>WHITE OAK MANOR - CHARLESTON</t>
  </si>
  <si>
    <t>425128</t>
  </si>
  <si>
    <t>NORTHERN NECK SENIOR CARE COMMUNITY</t>
  </si>
  <si>
    <t>495364</t>
  </si>
  <si>
    <t>MEDICALODGES LEAVENWORTH</t>
  </si>
  <si>
    <t>175162</t>
  </si>
  <si>
    <t>GREEN PARK SENIOR LIVING COMMUNITY</t>
  </si>
  <si>
    <t>265703</t>
  </si>
  <si>
    <t>WHITE OAK MANOR - COLUMBIA</t>
  </si>
  <si>
    <t>425068</t>
  </si>
  <si>
    <t>NOVA HEALTH AND REHAB</t>
  </si>
  <si>
    <t>495412</t>
  </si>
  <si>
    <t>MEDICALODGES PAOLA</t>
  </si>
  <si>
    <t>175413</t>
  </si>
  <si>
    <t>GREENVILLE HEALTH CARE CENTER</t>
  </si>
  <si>
    <t>265547</t>
  </si>
  <si>
    <t>WHITE OAK MANOR - LANCASTER</t>
  </si>
  <si>
    <t>425017</t>
  </si>
  <si>
    <t>OAK GROVE HEALTH &amp; REHAB CENTER, LLC</t>
  </si>
  <si>
    <t>495215</t>
  </si>
  <si>
    <t>MEDICALODGES PITTSBURG</t>
  </si>
  <si>
    <t>175070</t>
  </si>
  <si>
    <t>GREGORY RIDGE HEALTH CARE CENTER</t>
  </si>
  <si>
    <t>265721</t>
  </si>
  <si>
    <t>WHITE OAK MANOR - NEWBERRY</t>
  </si>
  <si>
    <t>425077</t>
  </si>
  <si>
    <t>OAKWOOD MANOR BEDFORD MEM</t>
  </si>
  <si>
    <t>495046</t>
  </si>
  <si>
    <t>MEDICALODGES POST ACUTE CARE CENTER</t>
  </si>
  <si>
    <t>175135</t>
  </si>
  <si>
    <t>HARTVILLE CARE CENTER</t>
  </si>
  <si>
    <t>265593</t>
  </si>
  <si>
    <t>WHITE OAK MANOR - ROCK HILL</t>
  </si>
  <si>
    <t>425088</t>
  </si>
  <si>
    <t>OUR LADY OF HOPE HEALTH CENTER</t>
  </si>
  <si>
    <t>495311</t>
  </si>
  <si>
    <t>MEDICALODGES WICHITA</t>
  </si>
  <si>
    <t>175008</t>
  </si>
  <si>
    <t>HEALTHBRIDGE ST LOUIS</t>
  </si>
  <si>
    <t>265838</t>
  </si>
  <si>
    <t>WHITE OAK MANOR - SPARTANBURG</t>
  </si>
  <si>
    <t>425024</t>
  </si>
  <si>
    <t>OUR LADY OF PEACE INC</t>
  </si>
  <si>
    <t>49A007</t>
  </si>
  <si>
    <t>MEMORIAL HOSPITAL LTCU (VILLAGE MANOR)</t>
  </si>
  <si>
    <t>175244</t>
  </si>
  <si>
    <t>HEART OF THE OZARKS HEALTHCARE CENTER</t>
  </si>
  <si>
    <t>265254</t>
  </si>
  <si>
    <t>WHITE OAK MANOR - YORK</t>
  </si>
  <si>
    <t>425089</t>
  </si>
  <si>
    <t>OUR LADY OF PERPETUAL HELP</t>
  </si>
  <si>
    <t>49E256</t>
  </si>
  <si>
    <t>MENNONITE FRIENDSHIP COMMUNITIES INC</t>
  </si>
  <si>
    <t>175379</t>
  </si>
  <si>
    <t>HEARTLAND CARE AND REHABILITATION CENTER</t>
  </si>
  <si>
    <t>265503</t>
  </si>
  <si>
    <t>WILDEWOOD DOWNS</t>
  </si>
  <si>
    <t>425385</t>
  </si>
  <si>
    <t>OUR LADY OF THE VALLEY</t>
  </si>
  <si>
    <t>495357</t>
  </si>
  <si>
    <t>MERIDIAN REHABILITATION AND HEALTH CARE CENTER</t>
  </si>
  <si>
    <t>175274</t>
  </si>
  <si>
    <t>HEISINGER LUTHERAN HOME</t>
  </si>
  <si>
    <t>265794</t>
  </si>
  <si>
    <t>WILLISTON HEALTHCARE AND REHAB LLC</t>
  </si>
  <si>
    <t>425297</t>
  </si>
  <si>
    <t>PARHAM HEALTH CARE &amp; REHAB CEN</t>
  </si>
  <si>
    <t>495097</t>
  </si>
  <si>
    <t>MERRIAM GARDENS HEALTHCARE &amp; REHABILITATION</t>
  </si>
  <si>
    <t>175123</t>
  </si>
  <si>
    <t>HERITAGE CARE CENTER</t>
  </si>
  <si>
    <t>265534</t>
  </si>
  <si>
    <t>WILLOW BROOKE COURT AT PARK POINTE VILLAGE</t>
  </si>
  <si>
    <t>425375</t>
  </si>
  <si>
    <t>PELICAN HEALTH NORFOLK</t>
  </si>
  <si>
    <t>495309</t>
  </si>
  <si>
    <t>MINNEAPOLIS HEALTHCARE AND REHABILITATION CENTER</t>
  </si>
  <si>
    <t>175282</t>
  </si>
  <si>
    <t>HERITAGE HALL NURSING CENTER</t>
  </si>
  <si>
    <t>265385</t>
  </si>
  <si>
    <t>WINDSOR MANOR</t>
  </si>
  <si>
    <t>425114</t>
  </si>
  <si>
    <t>PELICAN HEALTH VIRGINIA BEACH</t>
  </si>
  <si>
    <t>495234</t>
  </si>
  <si>
    <t>MINNEOLA DISTRICT HOSPITAL LTCU</t>
  </si>
  <si>
    <t>17E470</t>
  </si>
  <si>
    <t>HERITAGE NURSING CENTER-SKILLED NURS BY AMERICARE</t>
  </si>
  <si>
    <t>265531</t>
  </si>
  <si>
    <t>WOODRUFF MANOR</t>
  </si>
  <si>
    <t>425179</t>
  </si>
  <si>
    <t>PETERSBURG HEALTHCARE CENTER</t>
  </si>
  <si>
    <t>495144</t>
  </si>
  <si>
    <t>MISSION VILLAGE LIVING CENTER, INC</t>
  </si>
  <si>
    <t>175546</t>
  </si>
  <si>
    <t>HERMITAGE NURSING &amp; REHAB</t>
  </si>
  <si>
    <t>265239</t>
  </si>
  <si>
    <t>PHEASANT RIDGE NURSING &amp; REHAB CENTER</t>
  </si>
  <si>
    <t>495325</t>
  </si>
  <si>
    <t>MITCHELL COUNTY HOSPITAL HEALTH SYSTEMS LTCU</t>
  </si>
  <si>
    <t>175505</t>
  </si>
  <si>
    <t>HICKORY MANOR</t>
  </si>
  <si>
    <t>265632</t>
  </si>
  <si>
    <t>PINEY FOREST HEALTH AND REHABILITATION CENTER</t>
  </si>
  <si>
    <t>495107</t>
  </si>
  <si>
    <t>ML-OP OXFORD, LLC</t>
  </si>
  <si>
    <t>175450</t>
  </si>
  <si>
    <t>HIDDEN LAKE CARE CENTER</t>
  </si>
  <si>
    <t>265510</t>
  </si>
  <si>
    <t>PORTSIDE HEALTH &amp; REHAB CENTER</t>
  </si>
  <si>
    <t>495201</t>
  </si>
  <si>
    <t>MONTGOMERY PLACE NURSING CENTER</t>
  </si>
  <si>
    <t>175511</t>
  </si>
  <si>
    <t>HIGHLAND REHABILITATION &amp; HEALTH CARE CENTER</t>
  </si>
  <si>
    <t>265167</t>
  </si>
  <si>
    <t>PORTSMOUTH HEALTH AND REHAB</t>
  </si>
  <si>
    <t>495149</t>
  </si>
  <si>
    <t>MORAN MANOR</t>
  </si>
  <si>
    <t>175224</t>
  </si>
  <si>
    <t>HILL CREST MANOR</t>
  </si>
  <si>
    <t>265665</t>
  </si>
  <si>
    <t>POTOMAC FALLS HEALTH &amp; REHAB CENTER</t>
  </si>
  <si>
    <t>495179</t>
  </si>
  <si>
    <t>MORTON COUNTY SENIOR LIVING COMMUNITY</t>
  </si>
  <si>
    <t>175552</t>
  </si>
  <si>
    <t>HILLCREST CARE CENTER INC</t>
  </si>
  <si>
    <t>265620</t>
  </si>
  <si>
    <t>PRINCESS ANNE HEALTH &amp; REHABILITATION CENTER</t>
  </si>
  <si>
    <t>495418</t>
  </si>
  <si>
    <t>MOUNDRIDGE MANOR</t>
  </si>
  <si>
    <t>175553</t>
  </si>
  <si>
    <t>HILLSIDE MANOR HEALTHCARE AND REHAB CENTER</t>
  </si>
  <si>
    <t>265585</t>
  </si>
  <si>
    <t>PULASKI HLTH &amp; REHAB CNTR</t>
  </si>
  <si>
    <t>495294</t>
  </si>
  <si>
    <t>MOUNT HOPE NURSING CENTER</t>
  </si>
  <si>
    <t>175481</t>
  </si>
  <si>
    <t>HOLDEN MANOR CARE CENTER</t>
  </si>
  <si>
    <t>265739</t>
  </si>
  <si>
    <t>RADFORD HEALTH AND REHAB CENTER</t>
  </si>
  <si>
    <t>495355</t>
  </si>
  <si>
    <t>MOUNT JOSEPH SENIOR VILLAGE LLC</t>
  </si>
  <si>
    <t>175420</t>
  </si>
  <si>
    <t>HOPE CARE CENTER</t>
  </si>
  <si>
    <t>26A443</t>
  </si>
  <si>
    <t>RALEIGH COURT HEALTH AND REHABILITATION CENTER</t>
  </si>
  <si>
    <t>495209</t>
  </si>
  <si>
    <t>MOUNT ST MARY</t>
  </si>
  <si>
    <t>175561</t>
  </si>
  <si>
    <t>HOUSTON HOUSE</t>
  </si>
  <si>
    <t>265470</t>
  </si>
  <si>
    <t>RAPPAHANNOCK WESTMINSTER CANTE</t>
  </si>
  <si>
    <t>495160</t>
  </si>
  <si>
    <t>NEODESHA CARE AND REHAB</t>
  </si>
  <si>
    <t>175317</t>
  </si>
  <si>
    <t>HUNTER ACRES CARING CENTER</t>
  </si>
  <si>
    <t>265387</t>
  </si>
  <si>
    <t>REGENCY CARE OF ARLINGTON, LLC</t>
  </si>
  <si>
    <t>495114</t>
  </si>
  <si>
    <t>NESS COUNTY HOSPITAL LTCU DBA CEDAR VILLAGE</t>
  </si>
  <si>
    <t>17E625</t>
  </si>
  <si>
    <t>IGNITE MEDICAL RESORT BLUE SPRINGS</t>
  </si>
  <si>
    <t>265880</t>
  </si>
  <si>
    <t>REGENCY HEALTH AND REHABILITATION CENTER</t>
  </si>
  <si>
    <t>495189</t>
  </si>
  <si>
    <t>NEWTON PRESBYTERIAN MANOR</t>
  </si>
  <si>
    <t>175302</t>
  </si>
  <si>
    <t>IGNITE MEDICAL RESORT CARONDELET LLC</t>
  </si>
  <si>
    <t>265303</t>
  </si>
  <si>
    <t>RICHFIELD RECOVERY &amp;  CARE CENTER</t>
  </si>
  <si>
    <t>495013</t>
  </si>
  <si>
    <t>NORTH POINT SKILLED NURSING CENTER</t>
  </si>
  <si>
    <t>175276</t>
  </si>
  <si>
    <t>IGNITE MEDICAL RESORT KANSAS CITY, LLC</t>
  </si>
  <si>
    <t>265872</t>
  </si>
  <si>
    <t>RIDGECREST MANOR NURSING &amp; REHABILITATION</t>
  </si>
  <si>
    <t>495134</t>
  </si>
  <si>
    <t>NOTTINGHAM HEALTH AND REHABILITATION</t>
  </si>
  <si>
    <t>175540</t>
  </si>
  <si>
    <t>IGNITE MEDICAL RESORT ST MARYS LLC</t>
  </si>
  <si>
    <t>265759</t>
  </si>
  <si>
    <t>RIVER VIEW ON THE APPOMATTOX HEALTH &amp; REHAB CENTER</t>
  </si>
  <si>
    <t>495085</t>
  </si>
  <si>
    <t>ONAGA OPERATOR, LLC</t>
  </si>
  <si>
    <t>175220</t>
  </si>
  <si>
    <t>INDEPENDENCE CARE CENTER OF PERRY COUNTY</t>
  </si>
  <si>
    <t>265829</t>
  </si>
  <si>
    <t>RIVERSIDE CONVAL CENTER-MATHEW</t>
  </si>
  <si>
    <t>49E215</t>
  </si>
  <si>
    <t>ORCHARD GARDENS</t>
  </si>
  <si>
    <t>175452</t>
  </si>
  <si>
    <t>INDEPENDENCE MANOR CARE CENTER</t>
  </si>
  <si>
    <t>265682</t>
  </si>
  <si>
    <t>RIVERSIDE CONVAL CENTER-SALUDA</t>
  </si>
  <si>
    <t>49E185</t>
  </si>
  <si>
    <t>OSAGE NURSING &amp; REHABILITATION CENTER</t>
  </si>
  <si>
    <t>175256</t>
  </si>
  <si>
    <t>JACKSON MANOR NURSING HOME</t>
  </si>
  <si>
    <t>265438</t>
  </si>
  <si>
    <t>RIVERSIDE HEALTH &amp; REHAB CNTR</t>
  </si>
  <si>
    <t>495295</t>
  </si>
  <si>
    <t>OSWEGO OPERATOR, LLC</t>
  </si>
  <si>
    <t>175434</t>
  </si>
  <si>
    <t>JAMES RIVER NURSING AND REHABILITATION</t>
  </si>
  <si>
    <t>265664</t>
  </si>
  <si>
    <t>RIVERSIDE HEALTHY LIVING COMMUNITY-SMITHFIELD</t>
  </si>
  <si>
    <t>495332</t>
  </si>
  <si>
    <t>OVERLAND PARK CENTER FOR REHABILITATION AND HEALTH</t>
  </si>
  <si>
    <t>175180</t>
  </si>
  <si>
    <t>JEANNE JUGAN CENTER</t>
  </si>
  <si>
    <t>26A292</t>
  </si>
  <si>
    <t>ROCKY MOUNT HEALTH &amp; REHAB CENTER</t>
  </si>
  <si>
    <t>495118</t>
  </si>
  <si>
    <t>PARAMOUNT COMMUNITY LIVING AND REHAB INC</t>
  </si>
  <si>
    <t>175385</t>
  </si>
  <si>
    <t>JEFFERSON CITY MANOR CARE CENTER</t>
  </si>
  <si>
    <t>265285</t>
  </si>
  <si>
    <t>ROMAN EAGLE REHABILITATION AND HEALTH CARE CENTER</t>
  </si>
  <si>
    <t>495015</t>
  </si>
  <si>
    <t>PARK LANE NURSING HOME</t>
  </si>
  <si>
    <t>175525</t>
  </si>
  <si>
    <t>JEFFERSON CITY NURSING AND REHABILITATION CTR, LLC</t>
  </si>
  <si>
    <t>265530</t>
  </si>
  <si>
    <t>ROSE HILL HEALTH AND REHAB</t>
  </si>
  <si>
    <t>495140</t>
  </si>
  <si>
    <t>PARK VILLA</t>
  </si>
  <si>
    <t>175492</t>
  </si>
  <si>
    <t>JEFFERSON HEALTH CARE</t>
  </si>
  <si>
    <t>265377</t>
  </si>
  <si>
    <t>ROSEMONT HEALTH &amp; REHAB CENTER, LLC</t>
  </si>
  <si>
    <t>495270</t>
  </si>
  <si>
    <t>PARKSIDE HOMES</t>
  </si>
  <si>
    <t>175387</t>
  </si>
  <si>
    <t>JOHN KNOX VILLAGE CARE CENTER</t>
  </si>
  <si>
    <t>265095</t>
  </si>
  <si>
    <t>RURAL RETREAT CARE CENTER</t>
  </si>
  <si>
    <t>495417</t>
  </si>
  <si>
    <t>PARKVIEW CARE CENTER</t>
  </si>
  <si>
    <t>175409</t>
  </si>
  <si>
    <t>JOHNSON COUNTY CARE CENTER</t>
  </si>
  <si>
    <t>26E256</t>
  </si>
  <si>
    <t>SALEM HEALTH &amp; REHABILITATION</t>
  </si>
  <si>
    <t>495087</t>
  </si>
  <si>
    <t>PARKVIEW HEIGHTS</t>
  </si>
  <si>
    <t>175433</t>
  </si>
  <si>
    <t>JOPLIN GARDENS</t>
  </si>
  <si>
    <t>265853</t>
  </si>
  <si>
    <t>SEASIDE HHC @ ATLANTIC SHORE</t>
  </si>
  <si>
    <t>495324</t>
  </si>
  <si>
    <t>PARKWAY OPERATOR LLC</t>
  </si>
  <si>
    <t>175229</t>
  </si>
  <si>
    <t>JOPLIN HEALTH AND REHABILITATION CENTER</t>
  </si>
  <si>
    <t>265309</t>
  </si>
  <si>
    <t>SHENANDOAH NURSING HOME</t>
  </si>
  <si>
    <t>495262</t>
  </si>
  <si>
    <t>PARSONS PRESBYTERIAN MANOR</t>
  </si>
  <si>
    <t>175303</t>
  </si>
  <si>
    <t>JORDAN CREEK NURSING &amp; REHAB</t>
  </si>
  <si>
    <t>265394</t>
  </si>
  <si>
    <t>SHENANDOAH VALLEY HEALTH AND REHAB</t>
  </si>
  <si>
    <t>495168</t>
  </si>
  <si>
    <t>PEABODY HEALTH AND REHAB</t>
  </si>
  <si>
    <t>175457</t>
  </si>
  <si>
    <t>KABUL NURSING HOMES INC</t>
  </si>
  <si>
    <t>265055</t>
  </si>
  <si>
    <t>SHENANDOAH VLY WESTMINSTER-CANTERBURY</t>
  </si>
  <si>
    <t>495165</t>
  </si>
  <si>
    <t>PHILLIPS COUNTY RETIREMENT CENTER</t>
  </si>
  <si>
    <t>17E658</t>
  </si>
  <si>
    <t>KATY MANOR</t>
  </si>
  <si>
    <t>265801</t>
  </si>
  <si>
    <t>SHORE HEALTH &amp; REHAB CENTER</t>
  </si>
  <si>
    <t>495334</t>
  </si>
  <si>
    <t>PINE VILLAGE</t>
  </si>
  <si>
    <t>175414</t>
  </si>
  <si>
    <t>KINGDOM CARE SENIOR LIVING LLC</t>
  </si>
  <si>
    <t>265581</t>
  </si>
  <si>
    <t>SIGNATURE HEALTHCARE OF NORFOLK</t>
  </si>
  <si>
    <t>495068</t>
  </si>
  <si>
    <t>PINNACLE PARK NURSING &amp; REHAB CENTER</t>
  </si>
  <si>
    <t>175184</t>
  </si>
  <si>
    <t>KINGSWOOD</t>
  </si>
  <si>
    <t>265795</t>
  </si>
  <si>
    <t>SITTER AND BARFOOT VETERANS CARE CENTER</t>
  </si>
  <si>
    <t>495393</t>
  </si>
  <si>
    <t>PIONEER LODGE</t>
  </si>
  <si>
    <t>17E580</t>
  </si>
  <si>
    <t>KIRKSVILLE MANOR CARE CENTER</t>
  </si>
  <si>
    <t>265247</t>
  </si>
  <si>
    <t>SKYLINE NURSING &amp; REHABILITATION CENTER</t>
  </si>
  <si>
    <t>495348</t>
  </si>
  <si>
    <t>PIONEER RIDGE RETIREMENT COMMUNITY</t>
  </si>
  <si>
    <t>175445</t>
  </si>
  <si>
    <t>KNOX COUNTY NURSING HOME DISTRICT</t>
  </si>
  <si>
    <t>265763</t>
  </si>
  <si>
    <t>SKYLINE TERRACE CONV HOME</t>
  </si>
  <si>
    <t>49E075</t>
  </si>
  <si>
    <t>PITTSBURG CARE AND REHAB</t>
  </si>
  <si>
    <t>175208</t>
  </si>
  <si>
    <t>LA BELLE MANOR CARE CENTER</t>
  </si>
  <si>
    <t>265646</t>
  </si>
  <si>
    <t>SKYVIEW SPRINGS REHAB AND NURSING CENTER</t>
  </si>
  <si>
    <t>495255</t>
  </si>
  <si>
    <t>PLAZA WEST HEALTHCARE AND REHAB</t>
  </si>
  <si>
    <t>175255</t>
  </si>
  <si>
    <t>LA PLATA NURSING HOME</t>
  </si>
  <si>
    <t>265793</t>
  </si>
  <si>
    <t>SNYDER NURSING HOME</t>
  </si>
  <si>
    <t>49E076</t>
  </si>
  <si>
    <t>PLEASANT VALLEY MANOR</t>
  </si>
  <si>
    <t>175232</t>
  </si>
  <si>
    <t>LACOBA HOMES INC</t>
  </si>
  <si>
    <t>265634</t>
  </si>
  <si>
    <t>SOUTH BOSTON HEALTH &amp; REHAB CENTER</t>
  </si>
  <si>
    <t>495372</t>
  </si>
  <si>
    <t>PLEASANT VIEW HOME</t>
  </si>
  <si>
    <t>175406</t>
  </si>
  <si>
    <t>LAKE REGIONAL HEALTH SYSTEMS</t>
  </si>
  <si>
    <t>265429</t>
  </si>
  <si>
    <t>SOUTH ROANOKE NURSING AND REHABILITATION</t>
  </si>
  <si>
    <t>495002</t>
  </si>
  <si>
    <t>PRAIRIE MISSION RETIREMENT VILLAGE</t>
  </si>
  <si>
    <t>175468</t>
  </si>
  <si>
    <t>LAKE STOCKTON HEALTHCARE FACILITY</t>
  </si>
  <si>
    <t>265466</t>
  </si>
  <si>
    <t>SOUTHAMPTON MEMORIAL HOSP</t>
  </si>
  <si>
    <t>495157</t>
  </si>
  <si>
    <t>PRAIRIE SUNSET HOME INC</t>
  </si>
  <si>
    <t>175489</t>
  </si>
  <si>
    <t>LAKEVIEW HEALTH CARE &amp; REHABILITATION CENTER</t>
  </si>
  <si>
    <t>265522</t>
  </si>
  <si>
    <t>SPRINGTREE HEALTHCARE &amp; REHAB CENTER</t>
  </si>
  <si>
    <t>495378</t>
  </si>
  <si>
    <t>PRATT HEALTH AND REHAB</t>
  </si>
  <si>
    <t>175315</t>
  </si>
  <si>
    <t>LANSDOWNE VILLAGE</t>
  </si>
  <si>
    <t>265351</t>
  </si>
  <si>
    <t>ST FRANCIS NURSING CTR</t>
  </si>
  <si>
    <t>495204</t>
  </si>
  <si>
    <t>PROTECTION VALLEY MANOR</t>
  </si>
  <si>
    <t>17E034</t>
  </si>
  <si>
    <t>LAURIE CARE CENTER</t>
  </si>
  <si>
    <t>265737</t>
  </si>
  <si>
    <t>STANLEYTOWN HEALTH AND REHABILITATION CENTER</t>
  </si>
  <si>
    <t>495216</t>
  </si>
  <si>
    <t>PROVIDENCE LIVING CENTER</t>
  </si>
  <si>
    <t>175418</t>
  </si>
  <si>
    <t>LAVERNA SENIOR LIVING</t>
  </si>
  <si>
    <t>265787</t>
  </si>
  <si>
    <t>STRATFORD HEALTHCARE CENTER</t>
  </si>
  <si>
    <t>495166</t>
  </si>
  <si>
    <t>PROVIDENCE PLACE LTCU</t>
  </si>
  <si>
    <t>175159</t>
  </si>
  <si>
    <t>LAWRENCE COUNTY MANOR</t>
  </si>
  <si>
    <t>265752</t>
  </si>
  <si>
    <t>SUMMIT HEALTH &amp; REHABILITATION CENTER</t>
  </si>
  <si>
    <t>495381</t>
  </si>
  <si>
    <t>QUAKER HILL MANOR</t>
  </si>
  <si>
    <t>175470</t>
  </si>
  <si>
    <t>LAWSON MANOR &amp; REHAB</t>
  </si>
  <si>
    <t>265666</t>
  </si>
  <si>
    <t>SUMMIT SQUARE</t>
  </si>
  <si>
    <t>495405</t>
  </si>
  <si>
    <t>RANCH HOUSE SENIOR LIVING LLC</t>
  </si>
  <si>
    <t>175562</t>
  </si>
  <si>
    <t>LEBANON NORTH NURSING &amp; REHAB</t>
  </si>
  <si>
    <t>265123</t>
  </si>
  <si>
    <t>SUNNYSIDE PRESBYTERIAN RETIREMENT COMMUNITY</t>
  </si>
  <si>
    <t>495387</t>
  </si>
  <si>
    <t>REGENT PARK REHABILITATION AND HEALTHCARE</t>
  </si>
  <si>
    <t>175527</t>
  </si>
  <si>
    <t>LEBANON SOUTH NURSING &amp; REHAB</t>
  </si>
  <si>
    <t>265428</t>
  </si>
  <si>
    <t>SW VA M H INST GERI TRT CTR</t>
  </si>
  <si>
    <t>49E131</t>
  </si>
  <si>
    <t>RICHMOND HEALTHCARE &amp; REHAB CENTER</t>
  </si>
  <si>
    <t>175444</t>
  </si>
  <si>
    <t>LEE'S SUMMIT POINTE HEALTH &amp; REHABILITATION</t>
  </si>
  <si>
    <t>265512</t>
  </si>
  <si>
    <t>THE BRIAN CENTER</t>
  </si>
  <si>
    <t>495221</t>
  </si>
  <si>
    <t>RIVERBEND POST ACUTE REHABILITATION</t>
  </si>
  <si>
    <t>175298</t>
  </si>
  <si>
    <t>LEGENDARY NURSING &amp; REHABILITATION LLC</t>
  </si>
  <si>
    <t>265508</t>
  </si>
  <si>
    <t>THE CHESAPEAKE</t>
  </si>
  <si>
    <t>495397</t>
  </si>
  <si>
    <t>RIVERVIEW ESTATES</t>
  </si>
  <si>
    <t>175497</t>
  </si>
  <si>
    <t>LENOIR HEALTH CARE CENTER</t>
  </si>
  <si>
    <t>265639</t>
  </si>
  <si>
    <t>THE CITADEL NASSAWADOX</t>
  </si>
  <si>
    <t>495277</t>
  </si>
  <si>
    <t>ROCK CREEK OF OTTAWA</t>
  </si>
  <si>
    <t>175332</t>
  </si>
  <si>
    <t>LEVERING REGIONAL HEALTH CARE CENTER</t>
  </si>
  <si>
    <t>265469</t>
  </si>
  <si>
    <t>THE CITADEL VIRGINIA BEACH LLC</t>
  </si>
  <si>
    <t>495150</t>
  </si>
  <si>
    <t>ROLLING HILLS HEALTH AND REHAB</t>
  </si>
  <si>
    <t>175253</t>
  </si>
  <si>
    <t>LEWIS &amp; CLARK GARDENS</t>
  </si>
  <si>
    <t>265160</t>
  </si>
  <si>
    <t>THE CONVALESCENT CENTER AT PATRIOTS COLONY</t>
  </si>
  <si>
    <t>495369</t>
  </si>
  <si>
    <t>ROLLING HILLS HEALTH CENTER</t>
  </si>
  <si>
    <t>175165</t>
  </si>
  <si>
    <t>LEWIS COUNTY NURSING HOME DISTRICT</t>
  </si>
  <si>
    <t>265360</t>
  </si>
  <si>
    <t>THE CULPEPER</t>
  </si>
  <si>
    <t>495400</t>
  </si>
  <si>
    <t>ROOKS CO SENIOR SERVICES INC DBA REDBUD VILLAGE</t>
  </si>
  <si>
    <t>17E197</t>
  </si>
  <si>
    <t>LIBERTY HEALTH &amp; WELLNESS</t>
  </si>
  <si>
    <t>265857</t>
  </si>
  <si>
    <t>THE FOUNTAINS AT WASHINGTON HOUSE</t>
  </si>
  <si>
    <t>495288</t>
  </si>
  <si>
    <t>ROSSVILLE HEALTHCARE &amp; REHAB CENTER</t>
  </si>
  <si>
    <t>175397</t>
  </si>
  <si>
    <t>LIFE CARE CENTER OF BRIDGETON</t>
  </si>
  <si>
    <t>265345</t>
  </si>
  <si>
    <t>THE GARDENS AT WARWICK FOREST</t>
  </si>
  <si>
    <t>495071</t>
  </si>
  <si>
    <t>RUSSELL REGIONAL HOSPITAL LTCU</t>
  </si>
  <si>
    <t>17E619</t>
  </si>
  <si>
    <t>LIFE CARE CENTER OF BROOKFIELD</t>
  </si>
  <si>
    <t>265405</t>
  </si>
  <si>
    <t>THE GLEBE</t>
  </si>
  <si>
    <t>495404</t>
  </si>
  <si>
    <t>SABETHA MANOR</t>
  </si>
  <si>
    <t>175241</t>
  </si>
  <si>
    <t>LIFE CARE CENTER OF CAPE GIRARDEAU</t>
  </si>
  <si>
    <t>265185</t>
  </si>
  <si>
    <t>THE HAVEN AT BRANDERMILL WOODS</t>
  </si>
  <si>
    <t>495183</t>
  </si>
  <si>
    <t>SALEM HOME</t>
  </si>
  <si>
    <t>175484</t>
  </si>
  <si>
    <t>LIFE CARE CENTER OF CARROLLTON</t>
  </si>
  <si>
    <t>265294</t>
  </si>
  <si>
    <t>THE JEFFERSON</t>
  </si>
  <si>
    <t>495269</t>
  </si>
  <si>
    <t>SALINA PRESBYTERIAN MANOR</t>
  </si>
  <si>
    <t>175300</t>
  </si>
  <si>
    <t>LIFE CARE CENTER OF GRANDVIEW</t>
  </si>
  <si>
    <t>265355</t>
  </si>
  <si>
    <t>THE LAURELS OF BON AIR</t>
  </si>
  <si>
    <t>495394</t>
  </si>
  <si>
    <t>SANDPIPER HEALTHCARE &amp; REHABILITATION CENTER</t>
  </si>
  <si>
    <t>175344</t>
  </si>
  <si>
    <t>LIFE CARE CENTER OF ST LOUIS</t>
  </si>
  <si>
    <t>265610</t>
  </si>
  <si>
    <t>THE LAURELS OF CHARLOTTESVILLE</t>
  </si>
  <si>
    <t>495377</t>
  </si>
  <si>
    <t>SANDSTONE HEIGHTS</t>
  </si>
  <si>
    <t>175509</t>
  </si>
  <si>
    <t>LIFE CARE CENTER OF SULLIVAN</t>
  </si>
  <si>
    <t>265340</t>
  </si>
  <si>
    <t>THE LAURELS OF UNIVERSITY PARK</t>
  </si>
  <si>
    <t>495109</t>
  </si>
  <si>
    <t>SATANTA DISTRICT HOSPITAL LTCU</t>
  </si>
  <si>
    <t>17E356</t>
  </si>
  <si>
    <t>LIFE CARE CENTER OF WAYNESVILLE</t>
  </si>
  <si>
    <t>265373</t>
  </si>
  <si>
    <t>THE LAURELS OF WILLOW CREEK</t>
  </si>
  <si>
    <t>495257</t>
  </si>
  <si>
    <t>SCHOWALTER VILLA</t>
  </si>
  <si>
    <t>175386</t>
  </si>
  <si>
    <t>LINCOLN COMMUNITY CARE CENTER</t>
  </si>
  <si>
    <t>265761</t>
  </si>
  <si>
    <t>THE NEWPORT</t>
  </si>
  <si>
    <t>495368</t>
  </si>
  <si>
    <t>SHARON LANE HEALTH AND REHABILITATION</t>
  </si>
  <si>
    <t>175257</t>
  </si>
  <si>
    <t>LINCOLN COUNTY NURSING &amp; REHAB</t>
  </si>
  <si>
    <t>265433</t>
  </si>
  <si>
    <t>THE REHAB CENTER AT BRISTOL</t>
  </si>
  <si>
    <t>495425</t>
  </si>
  <si>
    <t>SHAWNEE GARDENS HEALTHCARE &amp; REHAB CENTER</t>
  </si>
  <si>
    <t>175267</t>
  </si>
  <si>
    <t>LINDEN WOODS VILLAGE</t>
  </si>
  <si>
    <t>265855</t>
  </si>
  <si>
    <t>THE SPRINGS NURSING CENTER</t>
  </si>
  <si>
    <t>495220</t>
  </si>
  <si>
    <t>SHAWNEE POST ACUTE REHABILITATION CENTER</t>
  </si>
  <si>
    <t>175550</t>
  </si>
  <si>
    <t>LINN OAK REHABILITATION CENTER</t>
  </si>
  <si>
    <t>265364</t>
  </si>
  <si>
    <t>THE VILLAGE AT ORCHARD RIDGE</t>
  </si>
  <si>
    <t>495415</t>
  </si>
  <si>
    <t>SHERIDAN COUNTY HOSPITAL LTCU</t>
  </si>
  <si>
    <t>17E424</t>
  </si>
  <si>
    <t>LIVING CENTER, THE</t>
  </si>
  <si>
    <t>265688</t>
  </si>
  <si>
    <t>THE VIRGINIA HOME</t>
  </si>
  <si>
    <t>49E084</t>
  </si>
  <si>
    <t>SMITH CENTER HEALTH AND REHAB</t>
  </si>
  <si>
    <t>175295</t>
  </si>
  <si>
    <t>LIVING COMMUNITY OF ST JOSEPH</t>
  </si>
  <si>
    <t>265784</t>
  </si>
  <si>
    <t>THE VIRGINIAN</t>
  </si>
  <si>
    <t>495319</t>
  </si>
  <si>
    <t>SMOKY HILL REHABILITATION CENTER</t>
  </si>
  <si>
    <t>175185</t>
  </si>
  <si>
    <t>LIVINGSTON MANOR CARE CENTER</t>
  </si>
  <si>
    <t>265621</t>
  </si>
  <si>
    <t>THE WOODLANDS HEALTH AND REHAB CENTER</t>
  </si>
  <si>
    <t>495360</t>
  </si>
  <si>
    <t>SOLOMON VALLEY MANOR</t>
  </si>
  <si>
    <t>17E637</t>
  </si>
  <si>
    <t>LOCH HAVEN</t>
  </si>
  <si>
    <t>265200</t>
  </si>
  <si>
    <t>THE WYBE AND MARIETJE KROONTJE HEALTH CARE CENTER</t>
  </si>
  <si>
    <t>495406</t>
  </si>
  <si>
    <t>SOUTHWEST MEDICAL CENTER SNF</t>
  </si>
  <si>
    <t>175163</t>
  </si>
  <si>
    <t>LUTHER MANOR RETIREMENT &amp; NURSING CENTER</t>
  </si>
  <si>
    <t>265690</t>
  </si>
  <si>
    <t>THREE RIVERS HEALTH &amp; REHAB CENTER</t>
  </si>
  <si>
    <t>495303</t>
  </si>
  <si>
    <t>SPRING HILL CARE AND REHAB</t>
  </si>
  <si>
    <t>175425</t>
  </si>
  <si>
    <t>LUTHERAN CONVALESCENT HOME</t>
  </si>
  <si>
    <t>265600</t>
  </si>
  <si>
    <t>TYLER'S RETREAT AT IRON BRIDGE</t>
  </si>
  <si>
    <t>495401</t>
  </si>
  <si>
    <t>SPRING VIEW MANOR HEALTHCARE AND REHABILITATION</t>
  </si>
  <si>
    <t>175504</t>
  </si>
  <si>
    <t>LUTHERAN HOME, THE</t>
  </si>
  <si>
    <t>265359</t>
  </si>
  <si>
    <t>VALLEY REHABILITATION AND NURSING CENTER</t>
  </si>
  <si>
    <t>495133</t>
  </si>
  <si>
    <t>ST LUKE LIVING CENTER</t>
  </si>
  <si>
    <t>17A029</t>
  </si>
  <si>
    <t>LUTHERAN NURSING HOME</t>
  </si>
  <si>
    <t>265765</t>
  </si>
  <si>
    <t>VCU HEALTH CHILDREN'S SERVICES AT BROOK ROAD</t>
  </si>
  <si>
    <t>49A022</t>
  </si>
  <si>
    <t>STANTON COUNTY HEALTH CARE FACILITY LTCU</t>
  </si>
  <si>
    <t>17E445</t>
  </si>
  <si>
    <t>LUTHERAN SENIOR SERVICES AT BREEZE PARK</t>
  </si>
  <si>
    <t>265767</t>
  </si>
  <si>
    <t>VIRGINIA BAPTIST HOSPITAL DIVISION / GUGGENHEIMER</t>
  </si>
  <si>
    <t>495112</t>
  </si>
  <si>
    <t>STERLING VILLAGE</t>
  </si>
  <si>
    <t>175299</t>
  </si>
  <si>
    <t>LUTHERAN SENIOR SERVICES AT MERAMEC BLUFFS</t>
  </si>
  <si>
    <t>265805</t>
  </si>
  <si>
    <t>VIRGINIA BEACH HEALTHCARE AND REHAB CENTER</t>
  </si>
  <si>
    <t>495237</t>
  </si>
  <si>
    <t>STEVENS COUNTY HOSPITAL LTCU DBA PIONEER MANOR</t>
  </si>
  <si>
    <t>17E546</t>
  </si>
  <si>
    <t>MACON HEALTH CARE CENTER</t>
  </si>
  <si>
    <t>265163</t>
  </si>
  <si>
    <t>VIRGINIA VETERANS CARE CENTER</t>
  </si>
  <si>
    <t>495274</t>
  </si>
  <si>
    <t>STONEYBROOK RETIREMENT COMMUNITY</t>
  </si>
  <si>
    <t>175191</t>
  </si>
  <si>
    <t>MADISON MEDICAL CENTER</t>
  </si>
  <si>
    <t>265561</t>
  </si>
  <si>
    <t>VMRC, COMPLETE LIVING CARE</t>
  </si>
  <si>
    <t>495385</t>
  </si>
  <si>
    <t>STRATFORD COMMONS REHAB &amp; HEALTH CARE CENTER</t>
  </si>
  <si>
    <t>175549</t>
  </si>
  <si>
    <t>MAGNOLIA SQUARE NURSING AND REHAB</t>
  </si>
  <si>
    <t>265731</t>
  </si>
  <si>
    <t>WADDELL NURSING AND REHAB CENTER</t>
  </si>
  <si>
    <t>495126</t>
  </si>
  <si>
    <t>SUNPORCH OF DODGE CITY</t>
  </si>
  <si>
    <t>175207</t>
  </si>
  <si>
    <t>MANOR AT ELFINDALE, THE</t>
  </si>
  <si>
    <t>265804</t>
  </si>
  <si>
    <t>WALTER REED CONVALESCENT AND REHABILITATION CENTER</t>
  </si>
  <si>
    <t>495276</t>
  </si>
  <si>
    <t>SUNPORCH OF SMITH COUNTY</t>
  </si>
  <si>
    <t>175565</t>
  </si>
  <si>
    <t>MANOR GROVE, INCORPORATED</t>
  </si>
  <si>
    <t>265833</t>
  </si>
  <si>
    <t>WATERSIDE HEALTH &amp; REHAB CENTER</t>
  </si>
  <si>
    <t>495173</t>
  </si>
  <si>
    <t>SUNSET HOME INC</t>
  </si>
  <si>
    <t>175422</t>
  </si>
  <si>
    <t>MANOR, THE</t>
  </si>
  <si>
    <t>265442</t>
  </si>
  <si>
    <t>WATERVIEW HEALTH &amp; REHAB CENTER</t>
  </si>
  <si>
    <t>495308</t>
  </si>
  <si>
    <t>TALLGRASS CREEK, INC</t>
  </si>
  <si>
    <t>175541</t>
  </si>
  <si>
    <t>MAPLE GROVE LODGE</t>
  </si>
  <si>
    <t>265740</t>
  </si>
  <si>
    <t>WAYLAND NURSING AND REHABILITATION CENTER</t>
  </si>
  <si>
    <t>495226</t>
  </si>
  <si>
    <t>TANGLEWOOD NURSING &amp; REHABILITATION</t>
  </si>
  <si>
    <t>175463</t>
  </si>
  <si>
    <t>MAPLE LAWN NURSING HOME</t>
  </si>
  <si>
    <t>265237</t>
  </si>
  <si>
    <t>WESTMINSTER AT LAKE RIDGE</t>
  </si>
  <si>
    <t>495280</t>
  </si>
  <si>
    <t>THE CEDARS</t>
  </si>
  <si>
    <t>175380</t>
  </si>
  <si>
    <t>MAPLES HEALTH AND REHABILITATION, THE</t>
  </si>
  <si>
    <t>265559</t>
  </si>
  <si>
    <t>WESTMINSTER CANTERBURY BLUE RI</t>
  </si>
  <si>
    <t>495225</t>
  </si>
  <si>
    <t>THE FORUM AT OVERLAND PARK</t>
  </si>
  <si>
    <t>175189</t>
  </si>
  <si>
    <t>MARANATHA VILLAGE, INC</t>
  </si>
  <si>
    <t>265475</t>
  </si>
  <si>
    <t>WESTMINSTER-CANTERBURY OF LYNCHBURG INC</t>
  </si>
  <si>
    <t>495120</t>
  </si>
  <si>
    <t>THE GARDENS AT ALDERSGATE</t>
  </si>
  <si>
    <t>175340</t>
  </si>
  <si>
    <t>MARIES MANOR</t>
  </si>
  <si>
    <t>265249</t>
  </si>
  <si>
    <t>WESTMINSTER-CANTERBURY OF RICHMOND</t>
  </si>
  <si>
    <t>495096</t>
  </si>
  <si>
    <t>THE HEALTHCARE RESORT OF KANSAS CITY</t>
  </si>
  <si>
    <t>175548</t>
  </si>
  <si>
    <t>MARK TWAIN CARING CENTER</t>
  </si>
  <si>
    <t>265450</t>
  </si>
  <si>
    <t>WESTMINSTER-CANTERBURY ON CHESAPEAKE BAY</t>
  </si>
  <si>
    <t>495127</t>
  </si>
  <si>
    <t>THE HEALTHCARE RESORT OF LEAWOOD - IRON HORSE HLTH</t>
  </si>
  <si>
    <t>175558</t>
  </si>
  <si>
    <t>MARK TWAIN MANOR</t>
  </si>
  <si>
    <t>265236</t>
  </si>
  <si>
    <t>WESTMORELAND REHABILITATION &amp; HEALTHCARE CENTER</t>
  </si>
  <si>
    <t>495268</t>
  </si>
  <si>
    <t>THE HEALTHCARE RESORT OF OLATHE</t>
  </si>
  <si>
    <t>175551</t>
  </si>
  <si>
    <t>MARSHFIELD CARE CENTER FOR REHAB AND HEALTHCARE</t>
  </si>
  <si>
    <t>265577</t>
  </si>
  <si>
    <t>WESTPORT REHABILITATION AND NURSING CENTER</t>
  </si>
  <si>
    <t>495227</t>
  </si>
  <si>
    <t>THE HEALTHCARE RESORT OF TOPEKA</t>
  </si>
  <si>
    <t>175555</t>
  </si>
  <si>
    <t>MARY, QUEEN AND MOTHER CENTER</t>
  </si>
  <si>
    <t>265159</t>
  </si>
  <si>
    <t>WESTWOOD CENTER</t>
  </si>
  <si>
    <t>495200</t>
  </si>
  <si>
    <t>THE HEALTHCARE RESORT OF WICHITA</t>
  </si>
  <si>
    <t>175563</t>
  </si>
  <si>
    <t>MARYMOUNT MANOR</t>
  </si>
  <si>
    <t>265140</t>
  </si>
  <si>
    <t>WINDSORMEADE OF WILLIAMSBURG</t>
  </si>
  <si>
    <t>495402</t>
  </si>
  <si>
    <t>THE NICOL HOME</t>
  </si>
  <si>
    <t>175473</t>
  </si>
  <si>
    <t>MARYVILLE LIVING CENTER</t>
  </si>
  <si>
    <t>265354</t>
  </si>
  <si>
    <t>WONDER CITY REHABILITATION AND NURSING CENTER</t>
  </si>
  <si>
    <t>495123</t>
  </si>
  <si>
    <t>THE PLAZA HEALTH SERVICES AT SANTA MARTA</t>
  </si>
  <si>
    <t>175503</t>
  </si>
  <si>
    <t>MASON POINTE CARE CENTER</t>
  </si>
  <si>
    <t>265071</t>
  </si>
  <si>
    <t>WOODBINE REHABILITATION &amp; HEALTHCARE CENTER</t>
  </si>
  <si>
    <t>495019</t>
  </si>
  <si>
    <t>THE SHEPHERD'S CENTER</t>
  </si>
  <si>
    <t>17E488</t>
  </si>
  <si>
    <t>MAYWOOD TERRACE LIVING CENTER</t>
  </si>
  <si>
    <t>265404</t>
  </si>
  <si>
    <t>WOODHAVEN HALL AT WILLIAMSBURG LANDING</t>
  </si>
  <si>
    <t>495184</t>
  </si>
  <si>
    <t>THE WHEATLANDS HEALTH CARE CENTER</t>
  </si>
  <si>
    <t>175521</t>
  </si>
  <si>
    <t>MCCLAY SENIOR CARE</t>
  </si>
  <si>
    <t>265875</t>
  </si>
  <si>
    <t>WOODMONT CENTER</t>
  </si>
  <si>
    <t>495246</t>
  </si>
  <si>
    <t>TOPEKA CENTER FOR REHABILITATION AND HEALTHCARE</t>
  </si>
  <si>
    <t>175172</t>
  </si>
  <si>
    <t>MCCRITE PLAZA AT BRIARCLIFF SKILLED FACILITY</t>
  </si>
  <si>
    <t>265869</t>
  </si>
  <si>
    <t>WYTHE CNTY COMMUNITY HOSP ECU</t>
  </si>
  <si>
    <t>495167</t>
  </si>
  <si>
    <t>TOPEKA PRESBYTERIAN MANOR</t>
  </si>
  <si>
    <t>175297</t>
  </si>
  <si>
    <t>MCDONALD COUNTY LIVING CENTER</t>
  </si>
  <si>
    <t>265447</t>
  </si>
  <si>
    <t>YORK CONVALESCENT AND REHABILITATION  CENTER</t>
  </si>
  <si>
    <t>495342</t>
  </si>
  <si>
    <t>TOPSIDE MANOR INC</t>
  </si>
  <si>
    <t>175361</t>
  </si>
  <si>
    <t>MCKNIGHT PLACE EXTENDED CARE</t>
  </si>
  <si>
    <t>265849</t>
  </si>
  <si>
    <t>TREGO CO-LEMKE MEMORIAL HOSPITAL LTCU</t>
  </si>
  <si>
    <t>17A020</t>
  </si>
  <si>
    <t>MCLARNEY MANOR</t>
  </si>
  <si>
    <t>265644</t>
  </si>
  <si>
    <t>TRINITY MANOR</t>
  </si>
  <si>
    <t>175377</t>
  </si>
  <si>
    <t>MEADOW VIEW OF HARRISONVILLE HEALTH &amp; REHAB</t>
  </si>
  <si>
    <t>265362</t>
  </si>
  <si>
    <t>TWIN OAKS HEALTH AND REHAB</t>
  </si>
  <si>
    <t>175533</t>
  </si>
  <si>
    <t>MEDICALODGES BUTLER</t>
  </si>
  <si>
    <t>265564</t>
  </si>
  <si>
    <t>VALLEY HEALTH CARE CENTER</t>
  </si>
  <si>
    <t>17E591</t>
  </si>
  <si>
    <t>MEDICALODGES NEOSHO</t>
  </si>
  <si>
    <t>265266</t>
  </si>
  <si>
    <t>VALLEY VIEW SENIOR LIFE</t>
  </si>
  <si>
    <t>175126</t>
  </si>
  <si>
    <t>MEDICALODGES NEVADA</t>
  </si>
  <si>
    <t>265493</t>
  </si>
  <si>
    <t>VIA CHRISTI VILLAGE - HAYS INC</t>
  </si>
  <si>
    <t>175498</t>
  </si>
  <si>
    <t>MERAMEC NURSING CENTER</t>
  </si>
  <si>
    <t>265554</t>
  </si>
  <si>
    <t>VIA CHRISTI VILLAGE MANHATTAN, INC</t>
  </si>
  <si>
    <t>175100</t>
  </si>
  <si>
    <t>MEYER CARE CENTER</t>
  </si>
  <si>
    <t>265667</t>
  </si>
  <si>
    <t>VIA CHRISTI VILLAGE MCLEAN, INC</t>
  </si>
  <si>
    <t>175543</t>
  </si>
  <si>
    <t>MILAN HEALTH CARE CENTER</t>
  </si>
  <si>
    <t>265238</t>
  </si>
  <si>
    <t>VIA CHRISTI VILLAGE PITTSBURG INC</t>
  </si>
  <si>
    <t>175465</t>
  </si>
  <si>
    <t>MILLER COUNTY CARE AND REHABILITATION CENTER</t>
  </si>
  <si>
    <t>265713</t>
  </si>
  <si>
    <t>VIA CHRISTI VILLAGE RIDGE</t>
  </si>
  <si>
    <t>175539</t>
  </si>
  <si>
    <t>MINER NURSING CENTER</t>
  </si>
  <si>
    <t>265548</t>
  </si>
  <si>
    <t>VICTORIA FALLS</t>
  </si>
  <si>
    <t>175520</t>
  </si>
  <si>
    <t>MONITEAU CARE CENTER</t>
  </si>
  <si>
    <t>265648</t>
  </si>
  <si>
    <t>VILLA MARIA</t>
  </si>
  <si>
    <t>175456</t>
  </si>
  <si>
    <t>MONROE CITY MANOR CARE CENTER</t>
  </si>
  <si>
    <t>265574</t>
  </si>
  <si>
    <t>VILLA ST FRANCIS CATHOLIC CARE CENTER INC</t>
  </si>
  <si>
    <t>175115</t>
  </si>
  <si>
    <t>MONROE MANOR</t>
  </si>
  <si>
    <t>265590</t>
  </si>
  <si>
    <t>VILLA ST JOSEPH</t>
  </si>
  <si>
    <t>175183</t>
  </si>
  <si>
    <t>MONTEREY PARK REHABILITATION &amp; HEALTH CARE CENTER</t>
  </si>
  <si>
    <t>265579</t>
  </si>
  <si>
    <t>VILLAGE SHALOM INC</t>
  </si>
  <si>
    <t>175441</t>
  </si>
  <si>
    <t>MONTICELLO HOUSE</t>
  </si>
  <si>
    <t>265716</t>
  </si>
  <si>
    <t>WAKEFIELD CARE AND REHAB</t>
  </si>
  <si>
    <t>175272</t>
  </si>
  <si>
    <t>MOORE-FEW CARE CENTER</t>
  </si>
  <si>
    <t>265110</t>
  </si>
  <si>
    <t>WALLACE COUNTY COMMUNITY CARE CENTER, INC</t>
  </si>
  <si>
    <t>175524</t>
  </si>
  <si>
    <t>MORNINGSIDE CENTER</t>
  </si>
  <si>
    <t>265813</t>
  </si>
  <si>
    <t>WATHENA HEALTHCARE &amp; REHABILITATION CENTER</t>
  </si>
  <si>
    <t>175216</t>
  </si>
  <si>
    <t>MOUNT CARMEL SENIOR LIVING - ST CHARLES, LLC</t>
  </si>
  <si>
    <t>265783</t>
  </si>
  <si>
    <t>WELLINGTON HEALTH AND REHAB</t>
  </si>
  <si>
    <t>175357</t>
  </si>
  <si>
    <t>MOUNTAIN VIEW HEALTHCARE</t>
  </si>
  <si>
    <t>265412</t>
  </si>
  <si>
    <t>WELLSVILLE MANOR</t>
  </si>
  <si>
    <t>175250</t>
  </si>
  <si>
    <t>MT VERNON PLACE CARE CENTER, INC</t>
  </si>
  <si>
    <t>265452</t>
  </si>
  <si>
    <t>WESLEY TOWERS INC</t>
  </si>
  <si>
    <t>175383</t>
  </si>
  <si>
    <t>MYERS NURSING &amp; CONVALESCENT CENTER</t>
  </si>
  <si>
    <t>26E084</t>
  </si>
  <si>
    <t>WESTCHESTER VILLAGE OF LENEXA</t>
  </si>
  <si>
    <t>175536</t>
  </si>
  <si>
    <t>NATHAN RICHARD HEALTH CARE CENTER</t>
  </si>
  <si>
    <t>265558</t>
  </si>
  <si>
    <t>WESTERN PRAIRIE SENIOR LIVING LLC</t>
  </si>
  <si>
    <t>175559</t>
  </si>
  <si>
    <t>NAZARETH LIVING CENTER</t>
  </si>
  <si>
    <t>265636</t>
  </si>
  <si>
    <t>WESTVIEW OF DERBY</t>
  </si>
  <si>
    <t>175218</t>
  </si>
  <si>
    <t>NEIGHBORHOODS AT QUAIL CREEK, THE</t>
  </si>
  <si>
    <t>265799</t>
  </si>
  <si>
    <t>WESTY COMMUNITY CARE HOME</t>
  </si>
  <si>
    <t>175471</t>
  </si>
  <si>
    <t>NEIGHBORHOODS REHAB &amp; SKILLED NURSING BY TIGERPLAC</t>
  </si>
  <si>
    <t>265840</t>
  </si>
  <si>
    <t>WHEAT STATE MANOR</t>
  </si>
  <si>
    <t>175451</t>
  </si>
  <si>
    <t>NEW HAVEN CARE CENTER</t>
  </si>
  <si>
    <t>265415</t>
  </si>
  <si>
    <t>WHEATLAND NURSING &amp; REHABILITATION CENTER</t>
  </si>
  <si>
    <t>175286</t>
  </si>
  <si>
    <t>NEW HAVEN LIVING CENTER</t>
  </si>
  <si>
    <t>265501</t>
  </si>
  <si>
    <t>WHEATRIDGE PARK CARE CENTER</t>
  </si>
  <si>
    <t>175459</t>
  </si>
  <si>
    <t>NEW MADRID LIVING CENTER</t>
  </si>
  <si>
    <t>265209</t>
  </si>
  <si>
    <t>WICHITA CENTER FOR REHABILITATION &amp; HEALTHCARE</t>
  </si>
  <si>
    <t>175168</t>
  </si>
  <si>
    <t>NEW MARK CARE CENTER</t>
  </si>
  <si>
    <t>265308</t>
  </si>
  <si>
    <t>WICHITA COUNTY HEALTH CENTER LTCU</t>
  </si>
  <si>
    <t>17E011</t>
  </si>
  <si>
    <t>NHC HEALTHCARE, DESLOGE</t>
  </si>
  <si>
    <t>265158</t>
  </si>
  <si>
    <t>WICHITA PRESBYTERIAN MANOR</t>
  </si>
  <si>
    <t>175301</t>
  </si>
  <si>
    <t>NHC HEALTHCARE, JOPLIN</t>
  </si>
  <si>
    <t>265175</t>
  </si>
  <si>
    <t>WILSON CARE AND REHAB</t>
  </si>
  <si>
    <t>175205</t>
  </si>
  <si>
    <t>NHC HEALTHCARE, KENNETT</t>
  </si>
  <si>
    <t>265168</t>
  </si>
  <si>
    <t>WINDSOR PLACE AT IOLA LLC</t>
  </si>
  <si>
    <t>175226</t>
  </si>
  <si>
    <t>NHC HEALTHCARE, MARYLAND HEIGHTS</t>
  </si>
  <si>
    <t>265318</t>
  </si>
  <si>
    <t>WINDSOR PLACE LLC</t>
  </si>
  <si>
    <t>175290</t>
  </si>
  <si>
    <t>NHC HEALTHCARE, ST CHARLES</t>
  </si>
  <si>
    <t>265166</t>
  </si>
  <si>
    <t>WINFIELD REST HAVEN II, LLC</t>
  </si>
  <si>
    <t>175488</t>
  </si>
  <si>
    <t>NHC HEALTHCARE, WEST PLAINS</t>
  </si>
  <si>
    <t>265155</t>
  </si>
  <si>
    <t>WINFIELD SENIOR LIVING COMMUNITY</t>
  </si>
  <si>
    <t>175327</t>
  </si>
  <si>
    <t>NICK'S HEALTH CARE CENTER, LLC</t>
  </si>
  <si>
    <t>265698</t>
  </si>
  <si>
    <t>YATES OPERATOR, LLC</t>
  </si>
  <si>
    <t>175389</t>
  </si>
  <si>
    <t>NIXA NURSING &amp; REHAB</t>
  </si>
  <si>
    <t>265322</t>
  </si>
  <si>
    <t>NODAWAY NURSING HOME</t>
  </si>
  <si>
    <t>265836</t>
  </si>
  <si>
    <t>NORMANDY NURSING CENTER</t>
  </si>
  <si>
    <t>265578</t>
  </si>
  <si>
    <t>NORTERRE</t>
  </si>
  <si>
    <t>265867</t>
  </si>
  <si>
    <t>NORTH VILLAGE PARK</t>
  </si>
  <si>
    <t>265330</t>
  </si>
  <si>
    <t>NORTHLAND REHABILITATION &amp; HEALTH CARE CENTER</t>
  </si>
  <si>
    <t>265870</t>
  </si>
  <si>
    <t>NORTHVIEW VILLAGE</t>
  </si>
  <si>
    <t>265524</t>
  </si>
  <si>
    <t>NORTHWOOD HILLS CARE CENTER</t>
  </si>
  <si>
    <t>265381</t>
  </si>
  <si>
    <t>OAK GROVE NURSING &amp; REHAB</t>
  </si>
  <si>
    <t>265710</t>
  </si>
  <si>
    <t>OAK KNOLL SKILLED NURSING &amp; REHABILITATION CENTER</t>
  </si>
  <si>
    <t>265680</t>
  </si>
  <si>
    <t>OAK PARK CARE CENTER</t>
  </si>
  <si>
    <t>265427</t>
  </si>
  <si>
    <t>OAK TREE VILLAS-A STONEBRIDGE COMMUNITY</t>
  </si>
  <si>
    <t>265819</t>
  </si>
  <si>
    <t>OAKDALE CARE CENTER</t>
  </si>
  <si>
    <t>265556</t>
  </si>
  <si>
    <t>OAKRIDGE OF PLATTSBURG</t>
  </si>
  <si>
    <t>265742</t>
  </si>
  <si>
    <t>OAKWOOD ESTATES NURSING &amp; REHAB</t>
  </si>
  <si>
    <t>265719</t>
  </si>
  <si>
    <t>OREGON CARE CENTER</t>
  </si>
  <si>
    <t>265629</t>
  </si>
  <si>
    <t>OSAGE BEACH REHABILITATION AND HEALTH CARE CENTER</t>
  </si>
  <si>
    <t>265171</t>
  </si>
  <si>
    <t>OZARK NURSING AND CARE CENTER</t>
  </si>
  <si>
    <t>265753</t>
  </si>
  <si>
    <t>OZARK REHABILITATION &amp; HEALTH CARE CENTER</t>
  </si>
  <si>
    <t>265178</t>
  </si>
  <si>
    <t>OZARK RIVERVIEW MANOR</t>
  </si>
  <si>
    <t>265464</t>
  </si>
  <si>
    <t>OZARKS METHODIST MANOR, THE</t>
  </si>
  <si>
    <t>265594</t>
  </si>
  <si>
    <t>PACIFIC CARE CENTER</t>
  </si>
  <si>
    <t>265337</t>
  </si>
  <si>
    <t>PARKDALE MANOR CARE CENTER</t>
  </si>
  <si>
    <t>265591</t>
  </si>
  <si>
    <t>PARKLANE CARE AND REHABILITATION CENTER</t>
  </si>
  <si>
    <t>265319</t>
  </si>
  <si>
    <t>PARKSIDE MANOR</t>
  </si>
  <si>
    <t>265302</t>
  </si>
  <si>
    <t>PARKVIEW HEALTH CARE FACILITY</t>
  </si>
  <si>
    <t>265519</t>
  </si>
  <si>
    <t>PARKVIEW HEALTHCARE</t>
  </si>
  <si>
    <t>265463</t>
  </si>
  <si>
    <t>PARKWAY HEALTH CARE CENTER</t>
  </si>
  <si>
    <t>265532</t>
  </si>
  <si>
    <t>PARKWOOD SKILLED NURSING AND REHABILITATION CENTER</t>
  </si>
  <si>
    <t>265523</t>
  </si>
  <si>
    <t>PAUL L &amp; MARTHA BARONE CARE CENTER</t>
  </si>
  <si>
    <t>26A269</t>
  </si>
  <si>
    <t>PEARL'S II EDEN FOR ELDERS</t>
  </si>
  <si>
    <t>265796</t>
  </si>
  <si>
    <t>PEMISCOT COUNTY MEMORIAL HOSPITAL</t>
  </si>
  <si>
    <t>26A469</t>
  </si>
  <si>
    <t>PHELPS HEALTH</t>
  </si>
  <si>
    <t>265327</t>
  </si>
  <si>
    <t>PILLARS OF NORTH COUNTY HEALTH &amp; REHAB CENTER, THE</t>
  </si>
  <si>
    <t>265341</t>
  </si>
  <si>
    <t>PIN OAKS LIVING CENTER</t>
  </si>
  <si>
    <t>265481</t>
  </si>
  <si>
    <t>PINE VIEW MANOR INC</t>
  </si>
  <si>
    <t>265506</t>
  </si>
  <si>
    <t>PIONEER SKILLED NURSING CENTER</t>
  </si>
  <si>
    <t>265169</t>
  </si>
  <si>
    <t>PLEASANT HILL HEALTH AND REHABILITATION CENTER</t>
  </si>
  <si>
    <t>265565</t>
  </si>
  <si>
    <t>PLEASANT VALLEY MANOR CARE CENTER</t>
  </si>
  <si>
    <t>265679</t>
  </si>
  <si>
    <t>PLEASANT VIEW</t>
  </si>
  <si>
    <t>265744</t>
  </si>
  <si>
    <t>POINT LOOKOUT NURSING &amp; REHAB</t>
  </si>
  <si>
    <t>265411</t>
  </si>
  <si>
    <t>PORTAGEVILLE HEALTH CARE CENTER</t>
  </si>
  <si>
    <t>265549</t>
  </si>
  <si>
    <t>POTOSI MANOR, INC</t>
  </si>
  <si>
    <t>265681</t>
  </si>
  <si>
    <t>PUTNAM COUNTY CARE CENTER</t>
  </si>
  <si>
    <t>265826</t>
  </si>
  <si>
    <t>PUXICO NURSING AND REHABILITATION CENTER</t>
  </si>
  <si>
    <t>265496</t>
  </si>
  <si>
    <t>QUAIL RUN HEALTH CARE CENTER</t>
  </si>
  <si>
    <t>265353</t>
  </si>
  <si>
    <t>QUARTERS AT DES PERES, THE</t>
  </si>
  <si>
    <t>265834</t>
  </si>
  <si>
    <t>RANCHO MANOR HEALTHCARE AND REHABILITATION CENTER</t>
  </si>
  <si>
    <t>265402</t>
  </si>
  <si>
    <t>RATLIFF CARE CENTER</t>
  </si>
  <si>
    <t>265747</t>
  </si>
  <si>
    <t>REDWOOD OF BLUE RIVER</t>
  </si>
  <si>
    <t>265597</t>
  </si>
  <si>
    <t>REDWOOD OF CAMERON</t>
  </si>
  <si>
    <t>265633</t>
  </si>
  <si>
    <t>REDWOOD OF CARMEL HILLS</t>
  </si>
  <si>
    <t>265727</t>
  </si>
  <si>
    <t>REDWOOD OF INDEPENDENCE</t>
  </si>
  <si>
    <t>265693</t>
  </si>
  <si>
    <t>REDWOOD OF KANSAS CITY SOUTH</t>
  </si>
  <si>
    <t>265758</t>
  </si>
  <si>
    <t>REDWOOD OF RAYMORE</t>
  </si>
  <si>
    <t>265476</t>
  </si>
  <si>
    <t>REPUBLIC NURSING &amp; REHAB</t>
  </si>
  <si>
    <t>265326</t>
  </si>
  <si>
    <t>REST HAVEN CONVALESCENT AND RETIREMENT HOME</t>
  </si>
  <si>
    <t>265854</t>
  </si>
  <si>
    <t>RICHLAND CARE CENTER INC</t>
  </si>
  <si>
    <t>265755</t>
  </si>
  <si>
    <t>RIDGE CREST NURSING CENTER</t>
  </si>
  <si>
    <t>265797</t>
  </si>
  <si>
    <t>RIDGEVIEW LIVING COMMUNITY</t>
  </si>
  <si>
    <t>265384</t>
  </si>
  <si>
    <t>RIVER CITY LIVING COMMUNITY</t>
  </si>
  <si>
    <t>265482</t>
  </si>
  <si>
    <t>RIVER CROSSING OF CREVE COEUR</t>
  </si>
  <si>
    <t>265457</t>
  </si>
  <si>
    <t>RIVER OAKS CARE CENTER</t>
  </si>
  <si>
    <t>265210</t>
  </si>
  <si>
    <t>RIVERBEND HEIGHTS HEALTH &amp; REHABILITATION</t>
  </si>
  <si>
    <t>265358</t>
  </si>
  <si>
    <t>RIVERDELL CARE CENTER</t>
  </si>
  <si>
    <t>265361</t>
  </si>
  <si>
    <t>RIVERSIDE NURSING &amp; REHABILITATION CENTER, LLC</t>
  </si>
  <si>
    <t>265379</t>
  </si>
  <si>
    <t>RIVERSIDE PLACE</t>
  </si>
  <si>
    <t>265827</t>
  </si>
  <si>
    <t>RIVERVIEW AT THE PARK CARE AND REHABILITATION CTR</t>
  </si>
  <si>
    <t>265743</t>
  </si>
  <si>
    <t>RIVERVIEW NURSING CENTER</t>
  </si>
  <si>
    <t>265434</t>
  </si>
  <si>
    <t>RIVERVIEW, THE</t>
  </si>
  <si>
    <t>265751</t>
  </si>
  <si>
    <t>RIVERWAYS MANOR</t>
  </si>
  <si>
    <t>265363</t>
  </si>
  <si>
    <t>ROARING RIVER HEALTH AND REHABILITATION</t>
  </si>
  <si>
    <t>265538</t>
  </si>
  <si>
    <t>ROCK POINT NURSING CENTER</t>
  </si>
  <si>
    <t>265368</t>
  </si>
  <si>
    <t>ROCKY RIDGE MANOR</t>
  </si>
  <si>
    <t>265494</t>
  </si>
  <si>
    <t>ROLLA HEALTH &amp; REHABILITATION SUITES</t>
  </si>
  <si>
    <t>265844</t>
  </si>
  <si>
    <t>ROLLA PRESBYTERIAN MANOR</t>
  </si>
  <si>
    <t>265580</t>
  </si>
  <si>
    <t>ROSEWOOD HEALTH AND REHAB CENTER</t>
  </si>
  <si>
    <t>265786</t>
  </si>
  <si>
    <t>ROYAL OAK NURSING &amp; REHAB</t>
  </si>
  <si>
    <t>265378</t>
  </si>
  <si>
    <t>SALEM CARE CENTER</t>
  </si>
  <si>
    <t>26A206</t>
  </si>
  <si>
    <t>SALEM MEMORIAL DISTRICT HOSPITAL</t>
  </si>
  <si>
    <t>26A381</t>
  </si>
  <si>
    <t>SALT RIVER COMMUNITY CARE</t>
  </si>
  <si>
    <t>265694</t>
  </si>
  <si>
    <t>SARCOXIE NURSING CENTER</t>
  </si>
  <si>
    <t>265649</t>
  </si>
  <si>
    <t>SCENIC NURSING AND REHABILITATION CENTER, LLC</t>
  </si>
  <si>
    <t>265216</t>
  </si>
  <si>
    <t>SCHUYLER COUNTY NURSING HOME</t>
  </si>
  <si>
    <t>265816</t>
  </si>
  <si>
    <t>SCOTLAND COUNTY CARE CENTER</t>
  </si>
  <si>
    <t>265788</t>
  </si>
  <si>
    <t>SEASONS CARE CENTER</t>
  </si>
  <si>
    <t>265850</t>
  </si>
  <si>
    <t>SENATH SOUTH HEALTH CARE CENTER</t>
  </si>
  <si>
    <t>265832</t>
  </si>
  <si>
    <t>SENECA HOUSE</t>
  </si>
  <si>
    <t>265491</t>
  </si>
  <si>
    <t>SEVILLE CARE CENTER</t>
  </si>
  <si>
    <t>265521</t>
  </si>
  <si>
    <t>SHADY OAKS HEALTHCARE CENTER</t>
  </si>
  <si>
    <t>265246</t>
  </si>
  <si>
    <t>SHANGRI-LA REHAB &amp; LIVING CENTER</t>
  </si>
  <si>
    <t>265595</t>
  </si>
  <si>
    <t>SHEPHERD OF THE HILLS LIVING CENTER</t>
  </si>
  <si>
    <t>265393</t>
  </si>
  <si>
    <t>SHIRKEY NURSING AND REHABILITATION CENTER</t>
  </si>
  <si>
    <t>265708</t>
  </si>
  <si>
    <t>SIKESTON CONVALESCENT CENTER</t>
  </si>
  <si>
    <t>265479</t>
  </si>
  <si>
    <t>SILEX COMMUNITY CARE</t>
  </si>
  <si>
    <t>265611</t>
  </si>
  <si>
    <t>SILVERSTONE PLACE</t>
  </si>
  <si>
    <t>265851</t>
  </si>
  <si>
    <t>SISTERS MISSION</t>
  </si>
  <si>
    <t>265879</t>
  </si>
  <si>
    <t>SONSHINE MANOR</t>
  </si>
  <si>
    <t>265847</t>
  </si>
  <si>
    <t>SOUTH COUNTY NURSING HOME INC</t>
  </si>
  <si>
    <t>265509</t>
  </si>
  <si>
    <t>SOUTH HAMPTON PLACE</t>
  </si>
  <si>
    <t>265618</t>
  </si>
  <si>
    <t>SOUTHBROOK-SKILLED NURSING BY AMERICARE</t>
  </si>
  <si>
    <t>265389</t>
  </si>
  <si>
    <t>SOUTHGATE LIVING CENTER</t>
  </si>
  <si>
    <t>265771</t>
  </si>
  <si>
    <t>SPRING RIVER CHRISTIAN VILLAGE INC</t>
  </si>
  <si>
    <t>265617</t>
  </si>
  <si>
    <t>SPRING VALLEY HEALTH &amp; REHABILITATION CENTER</t>
  </si>
  <si>
    <t>265188</t>
  </si>
  <si>
    <t>SPRINGFIELD REHABILITATION &amp; HEALTH CARE CENTER</t>
  </si>
  <si>
    <t>265157</t>
  </si>
  <si>
    <t>SPRINGFIELD SKILLED CARE CENTER</t>
  </si>
  <si>
    <t>265477</t>
  </si>
  <si>
    <t>SPRINGFIELD VILLA</t>
  </si>
  <si>
    <t>265814</t>
  </si>
  <si>
    <t>SSM HEALTH DEPAUL HOSPITAL - ANNA HOUSE</t>
  </si>
  <si>
    <t>265842</t>
  </si>
  <si>
    <t>ST ANDREW'S AT FRANCIS PLACE</t>
  </si>
  <si>
    <t>265195</t>
  </si>
  <si>
    <t>ST ANDREW'S AT NEW FLORENCE</t>
  </si>
  <si>
    <t>265625</t>
  </si>
  <si>
    <t>ST CLAIR NURSING CENTER</t>
  </si>
  <si>
    <t>265495</t>
  </si>
  <si>
    <t>ST ELIZABETH CARE CENTER</t>
  </si>
  <si>
    <t>265676</t>
  </si>
  <si>
    <t>ST FRANCOIS MANOR</t>
  </si>
  <si>
    <t>265674</t>
  </si>
  <si>
    <t>ST GENEVIEVE CARE CENTER INC</t>
  </si>
  <si>
    <t>265489</t>
  </si>
  <si>
    <t>ST JAMES LIVING CENTER</t>
  </si>
  <si>
    <t>265225</t>
  </si>
  <si>
    <t>ST JOE MANOR</t>
  </si>
  <si>
    <t>265701</t>
  </si>
  <si>
    <t>ST JOHNS PLACE</t>
  </si>
  <si>
    <t>265733</t>
  </si>
  <si>
    <t>ST JOSEPH CHATEAU</t>
  </si>
  <si>
    <t>265852</t>
  </si>
  <si>
    <t>ST JOSEPH SENIOR LIVING</t>
  </si>
  <si>
    <t>265762</t>
  </si>
  <si>
    <t>ST JOSEPH'S BLUFFS</t>
  </si>
  <si>
    <t>265837</t>
  </si>
  <si>
    <t>ST LOUIS ALTENHEIM</t>
  </si>
  <si>
    <t>26A484</t>
  </si>
  <si>
    <t>ST LOUIS PLACE HEALTH &amp; REHABILITATION</t>
  </si>
  <si>
    <t>265586</t>
  </si>
  <si>
    <t>ST LUKE'S NURSING CENTER INC</t>
  </si>
  <si>
    <t>265661</t>
  </si>
  <si>
    <t>ST PETERS MANOR CARE CENTER</t>
  </si>
  <si>
    <t>265589</t>
  </si>
  <si>
    <t>ST SOPHIA HEALTH &amp; REHABILITATION CENTER</t>
  </si>
  <si>
    <t>265120</t>
  </si>
  <si>
    <t>STEELVILLE SENIOR LIVING</t>
  </si>
  <si>
    <t>265866</t>
  </si>
  <si>
    <t>STONEBRIDGE ADAMS STREET</t>
  </si>
  <si>
    <t>265810</t>
  </si>
  <si>
    <t>STONEBRIDGE CHILLICOTHE</t>
  </si>
  <si>
    <t>265785</t>
  </si>
  <si>
    <t>STONEBRIDGE FLORISSANT</t>
  </si>
  <si>
    <t>265365</t>
  </si>
  <si>
    <t>STONEBRIDGE HERMANN</t>
  </si>
  <si>
    <t>265651</t>
  </si>
  <si>
    <t>STONEBRIDGE LAKE OZARK</t>
  </si>
  <si>
    <t>265779</t>
  </si>
  <si>
    <t>STONEBRIDGE MARBLE HILL</t>
  </si>
  <si>
    <t>265553</t>
  </si>
  <si>
    <t>STONEBRIDGE MARYLAND HEIGHTS</t>
  </si>
  <si>
    <t>265486</t>
  </si>
  <si>
    <t>STONEBRIDGE VILLA MARIE</t>
  </si>
  <si>
    <t>265208</t>
  </si>
  <si>
    <t>STONEBRIDGE WESTPHALIA</t>
  </si>
  <si>
    <t>265777</t>
  </si>
  <si>
    <t>STONECREST HEALTHCARE</t>
  </si>
  <si>
    <t>265582</t>
  </si>
  <si>
    <t>STRAFFORD CARE CENTER</t>
  </si>
  <si>
    <t>265656</t>
  </si>
  <si>
    <t>SUMMIT, THE</t>
  </si>
  <si>
    <t>265769</t>
  </si>
  <si>
    <t>SUNNYVIEW NURSING HOME &amp; APARTMENTS</t>
  </si>
  <si>
    <t>265715</t>
  </si>
  <si>
    <t>SUNSET HEALTH CARE CENTER</t>
  </si>
  <si>
    <t>265390</t>
  </si>
  <si>
    <t>SUNSET HOME</t>
  </si>
  <si>
    <t>265745</t>
  </si>
  <si>
    <t>SUNTERRA SPRINGS DARDENNE PRAIRIE</t>
  </si>
  <si>
    <t>265881</t>
  </si>
  <si>
    <t>SUNTERRA SPRINGS INDEPENDENCE</t>
  </si>
  <si>
    <t>265864</t>
  </si>
  <si>
    <t>SUNTERRA SPRINGS SPRINGFIELD</t>
  </si>
  <si>
    <t>265871</t>
  </si>
  <si>
    <t>SURREY PLACE ST LUKES HOSP SKILLED NURSING</t>
  </si>
  <si>
    <t>265414</t>
  </si>
  <si>
    <t>SWEET SPRINGS VILLA</t>
  </si>
  <si>
    <t>265606</t>
  </si>
  <si>
    <t>SWOPE RIDGE GERIATRIC CENTER</t>
  </si>
  <si>
    <t>265145</t>
  </si>
  <si>
    <t>SYLVIA G THOMPSON RESIDENCE CENTER, INC</t>
  </si>
  <si>
    <t>26A378</t>
  </si>
  <si>
    <t>TARKIO REHABILITATION &amp; HEALTH CARE</t>
  </si>
  <si>
    <t>265537</t>
  </si>
  <si>
    <t>TIFFANY HEIGHTS</t>
  </si>
  <si>
    <t>265746</t>
  </si>
  <si>
    <t>TIFFANY SPRINGS REHABILITATION &amp; HEALTH CARE CENTE</t>
  </si>
  <si>
    <t>265863</t>
  </si>
  <si>
    <t>TIMBERLAKE CARE CENTER</t>
  </si>
  <si>
    <t>265637</t>
  </si>
  <si>
    <t>TIPTON OAK MANOR</t>
  </si>
  <si>
    <t>265748</t>
  </si>
  <si>
    <t>TOWN AND COUNTRY HEALTH &amp; REHAB</t>
  </si>
  <si>
    <t>265001</t>
  </si>
  <si>
    <t>TRI-COUNTY CARE CENTER</t>
  </si>
  <si>
    <t>265638</t>
  </si>
  <si>
    <t>TROY MANOR</t>
  </si>
  <si>
    <t>265702</t>
  </si>
  <si>
    <t>TRUMAN HEALTHCARE &amp; REHABILITATION CENTER</t>
  </si>
  <si>
    <t>265253</t>
  </si>
  <si>
    <t>TRUMAN LAKE MANOR INC</t>
  </si>
  <si>
    <t>265431</t>
  </si>
  <si>
    <t>TRUMAN MEDICAL CENTER LAKEWOOD CARE CENTER</t>
  </si>
  <si>
    <t>265845</t>
  </si>
  <si>
    <t>TWIN PINES ADULT CARE CENTER</t>
  </si>
  <si>
    <t>265198</t>
  </si>
  <si>
    <t>U-CITY FOREST MANOR</t>
  </si>
  <si>
    <t>265736</t>
  </si>
  <si>
    <t>UNION CARE CENTER</t>
  </si>
  <si>
    <t>265873</t>
  </si>
  <si>
    <t>VALLEY MANOR AND REHABILITATION CENTER</t>
  </si>
  <si>
    <t>265356</t>
  </si>
  <si>
    <t>VALLEY VIEW HEALTH &amp; REHABILITATION</t>
  </si>
  <si>
    <t>265536</t>
  </si>
  <si>
    <t>VILLA AT BLUE RIDGE, THE</t>
  </si>
  <si>
    <t>265251</t>
  </si>
  <si>
    <t>VILLAGE CARE CENTER INC</t>
  </si>
  <si>
    <t>265643</t>
  </si>
  <si>
    <t>VILLAGES OF JACKSON CREEK, THE</t>
  </si>
  <si>
    <t>265820</t>
  </si>
  <si>
    <t>VILLAGES OF ST PETERS, THE</t>
  </si>
  <si>
    <t>265824</t>
  </si>
  <si>
    <t>VILLAS-A STONEBRIDGE COMMUNITY, THE</t>
  </si>
  <si>
    <t>265772</t>
  </si>
  <si>
    <t>WARRENSBURG MANOR CARE CENTER</t>
  </si>
  <si>
    <t>265669</t>
  </si>
  <si>
    <t>WARRENTON MANOR</t>
  </si>
  <si>
    <t>265181</t>
  </si>
  <si>
    <t>WARSAW HEALTH AND REHABILITATION CENTER</t>
  </si>
  <si>
    <t>265566</t>
  </si>
  <si>
    <t>WEBB CITY HEALTH AND REHABILITATION CENTER</t>
  </si>
  <si>
    <t>265307</t>
  </si>
  <si>
    <t>WEBCO MANOR</t>
  </si>
  <si>
    <t>265520</t>
  </si>
  <si>
    <t>WEST COUNTY CARE CENTER</t>
  </si>
  <si>
    <t>265352</t>
  </si>
  <si>
    <t>WEST VUE NURSING AND REHABILITATION CENTER</t>
  </si>
  <si>
    <t>265164</t>
  </si>
  <si>
    <t>WESTCHESTER HOUSE, THE</t>
  </si>
  <si>
    <t>265338</t>
  </si>
  <si>
    <t>WESTFIELD NURSING CENTER, INC</t>
  </si>
  <si>
    <t>265557</t>
  </si>
  <si>
    <t>WESTGATE</t>
  </si>
  <si>
    <t>265877</t>
  </si>
  <si>
    <t>WESTVIEW NURSING HOME</t>
  </si>
  <si>
    <t>265423</t>
  </si>
  <si>
    <t>WESTWOOD HILLS HEALTH &amp; REHABILITATION CENTER</t>
  </si>
  <si>
    <t>265193</t>
  </si>
  <si>
    <t>WESTWOOD LIVING CENTER</t>
  </si>
  <si>
    <t>265347</t>
  </si>
  <si>
    <t>WILLARD CARE CENTER</t>
  </si>
  <si>
    <t>265455</t>
  </si>
  <si>
    <t>WILLOW CARE NURSING HOME</t>
  </si>
  <si>
    <t>265335</t>
  </si>
  <si>
    <t>WILLOW CARE REHABILITATION &amp; HEALTH CARE CENTER</t>
  </si>
  <si>
    <t>265462</t>
  </si>
  <si>
    <t>WILSHIRE AT LAKEWOOD</t>
  </si>
  <si>
    <t>265700</t>
  </si>
  <si>
    <t>WILSON'S CREEK NURSING &amp; REHAB</t>
  </si>
  <si>
    <t>265161</t>
  </si>
  <si>
    <t>WINCHESTER NURSING CENTER, INC</t>
  </si>
  <si>
    <t>265874</t>
  </si>
  <si>
    <t>WINDSOR ESTATES OF ST CHARLES SNAL, LLC</t>
  </si>
  <si>
    <t>265518</t>
  </si>
  <si>
    <t>WINDSOR HEALTHCARE &amp; REHAB CENTER</t>
  </si>
  <si>
    <t>265683</t>
  </si>
  <si>
    <t>WOODLAND MANOR</t>
  </si>
  <si>
    <t>265749</t>
  </si>
  <si>
    <t>WOODLAND MANOR NURSING CENTER</t>
  </si>
  <si>
    <t>265324</t>
  </si>
  <si>
    <t>WORTH COUNTY CONVALESCENT CENTER</t>
  </si>
  <si>
    <t>265773</t>
  </si>
  <si>
    <t>Monthly_Job_List (20)</t>
  </si>
  <si>
    <t>Total_Job_list (40)</t>
  </si>
  <si>
    <t>Sorted_Job_List (40)</t>
  </si>
  <si>
    <t>Monthly_Location_List (150)</t>
  </si>
  <si>
    <t>Total_Location_List (250)</t>
  </si>
  <si>
    <t>Sorted_Location_List (250)</t>
  </si>
  <si>
    <t>Monthly_Employee_List (150)</t>
  </si>
  <si>
    <t>Total_Employee_List (250)</t>
  </si>
  <si>
    <t>Sorted_Employee_List (250)</t>
  </si>
  <si>
    <t>FACILITY INTERVENTION DATA:</t>
  </si>
  <si>
    <t>Process Measure Audit Tracking Tool</t>
  </si>
  <si>
    <t>The following workbook is a template for facilities to self-report data on their process measure of choice.</t>
  </si>
  <si>
    <t>Please enter your facility state (two letter abbreviation), name and CCN or ID number.</t>
  </si>
  <si>
    <r>
      <t xml:space="preserve">The workbook is designed for a 12-month tracking cycle; please select the </t>
    </r>
    <r>
      <rPr>
        <b/>
        <sz val="14"/>
        <rFont val="Calibri"/>
        <family val="2"/>
        <scheme val="minor"/>
      </rPr>
      <t>month/year</t>
    </r>
    <r>
      <rPr>
        <sz val="12"/>
        <rFont val="Calibri"/>
        <family val="2"/>
        <scheme val="minor"/>
      </rPr>
      <t xml:space="preserve"> you plan to begin tracking below to populate.</t>
    </r>
  </si>
  <si>
    <t>Please select from the drop-down list your process measure. If you are tracking something different, please select "Other" and specify.</t>
  </si>
  <si>
    <r>
      <t xml:space="preserve">Finally, enter in your </t>
    </r>
    <r>
      <rPr>
        <b/>
        <sz val="14"/>
        <rFont val="Calibri"/>
        <family val="2"/>
        <scheme val="minor"/>
      </rPr>
      <t>goal compliance rate (if applicable)</t>
    </r>
    <r>
      <rPr>
        <sz val="12"/>
        <rFont val="Calibri"/>
        <family val="2"/>
        <scheme val="minor"/>
      </rPr>
      <t xml:space="preserve"> in the form of a percentage.</t>
    </r>
  </si>
  <si>
    <t>STATE ABBREV:</t>
  </si>
  <si>
    <t>(e.g. AL, FL, GA, KY, MS, NC, TN, SC, etc.)</t>
  </si>
  <si>
    <t>FACILITY NAME:</t>
  </si>
  <si>
    <t>CCN/ID NUMBER:</t>
  </si>
  <si>
    <r>
      <t xml:space="preserve">TRACKING START DATE
</t>
    </r>
    <r>
      <rPr>
        <sz val="12"/>
        <rFont val="Calibri"/>
        <family val="2"/>
        <scheme val="minor"/>
      </rPr>
      <t xml:space="preserve"> (mm-yyyy)</t>
    </r>
    <r>
      <rPr>
        <sz val="14"/>
        <rFont val="Calibri"/>
        <family val="2"/>
        <scheme val="minor"/>
      </rPr>
      <t>:</t>
    </r>
  </si>
  <si>
    <t>PROCESS MEASURE:</t>
  </si>
  <si>
    <r>
      <t xml:space="preserve">GOAL COMPLIANCE RATE:
</t>
    </r>
    <r>
      <rPr>
        <sz val="12"/>
        <rFont val="Calibri"/>
        <family val="2"/>
        <scheme val="minor"/>
      </rPr>
      <t>(e.g. 90%, 95%, etc.)</t>
    </r>
  </si>
  <si>
    <t>Next, please enter up to 20 questions that you will be tracking on your audit.  These questions will be populated into subsequent tabs:</t>
  </si>
  <si>
    <t xml:space="preserve">Question 1: </t>
  </si>
  <si>
    <t xml:space="preserve">Question 2: </t>
  </si>
  <si>
    <t xml:space="preserve">Question 3: </t>
  </si>
  <si>
    <t xml:space="preserve">Question 4: </t>
  </si>
  <si>
    <t xml:space="preserve">Question 5: </t>
  </si>
  <si>
    <t xml:space="preserve">Question 6: </t>
  </si>
  <si>
    <t xml:space="preserve">Question 7: </t>
  </si>
  <si>
    <t xml:space="preserve">Question 8: </t>
  </si>
  <si>
    <t xml:space="preserve">Question 9: </t>
  </si>
  <si>
    <t xml:space="preserve">Question 10: </t>
  </si>
  <si>
    <t xml:space="preserve">Question 11: </t>
  </si>
  <si>
    <t xml:space="preserve">Question 12: </t>
  </si>
  <si>
    <t xml:space="preserve">Question 13: </t>
  </si>
  <si>
    <t xml:space="preserve">Question 14: </t>
  </si>
  <si>
    <t xml:space="preserve">Question 15: </t>
  </si>
  <si>
    <t xml:space="preserve">Question 16: </t>
  </si>
  <si>
    <t xml:space="preserve">Question 17: </t>
  </si>
  <si>
    <t xml:space="preserve">Question 18: </t>
  </si>
  <si>
    <t xml:space="preserve">Question 19: </t>
  </si>
  <si>
    <t xml:space="preserve">Question 20: </t>
  </si>
  <si>
    <r>
      <t>On each monthly tab (</t>
    </r>
    <r>
      <rPr>
        <b/>
        <sz val="14"/>
        <rFont val="Calibri"/>
        <family val="2"/>
        <scheme val="minor"/>
      </rPr>
      <t>e.g. Month_1, Month_2,.. etc.</t>
    </r>
    <r>
      <rPr>
        <sz val="12"/>
        <rFont val="Calibri"/>
        <family val="2"/>
        <scheme val="minor"/>
      </rPr>
      <t>), please enter data on your process measure as applicable.</t>
    </r>
  </si>
  <si>
    <r>
      <t xml:space="preserve">  ▪  </t>
    </r>
    <r>
      <rPr>
        <u/>
        <sz val="12"/>
        <color rgb="FFC00000"/>
        <rFont val="Calibri"/>
        <family val="2"/>
        <scheme val="minor"/>
      </rPr>
      <t>NOTE</t>
    </r>
    <r>
      <rPr>
        <sz val="12"/>
        <color rgb="FFC00000"/>
        <rFont val="Calibri"/>
        <family val="2"/>
        <scheme val="minor"/>
      </rPr>
      <t>: Most importantly, make sure to record the "</t>
    </r>
    <r>
      <rPr>
        <b/>
        <sz val="12"/>
        <color rgb="FFC00000"/>
        <rFont val="Calibri"/>
        <family val="2"/>
        <scheme val="minor"/>
      </rPr>
      <t>NO</t>
    </r>
    <r>
      <rPr>
        <sz val="12"/>
        <color rgb="FFC00000"/>
        <rFont val="Calibri"/>
        <family val="2"/>
        <scheme val="minor"/>
      </rPr>
      <t xml:space="preserve">"s by categorical line item to track where the failures are. Questions left blank will be ignored. </t>
    </r>
  </si>
  <si>
    <t>The tab will then automatically calculate how many competency failures there are in each assessment.</t>
  </si>
  <si>
    <r>
      <t>The data from each tab will then feed into the "</t>
    </r>
    <r>
      <rPr>
        <b/>
        <sz val="14"/>
        <rFont val="Calibri"/>
        <family val="2"/>
        <scheme val="minor"/>
      </rPr>
      <t>Monthly Rates</t>
    </r>
    <r>
      <rPr>
        <sz val="12"/>
        <rFont val="Calibri"/>
        <family val="2"/>
        <scheme val="minor"/>
      </rPr>
      <t>" tab and generate trend line graphs over the 12-month cycle on your process measure's compliance rate compared to your goal (% of total assessments considered to have perfect competency, i.e. no failures), and the average number of failures per assessment. It will also show a breakdown of where the failures are occuring by both line item and category.</t>
    </r>
  </si>
  <si>
    <r>
      <t xml:space="preserve">You can also view monthly rates by four categories: </t>
    </r>
    <r>
      <rPr>
        <b/>
        <sz val="14"/>
        <rFont val="Calibri"/>
        <family val="2"/>
        <scheme val="minor"/>
      </rPr>
      <t>Employee</t>
    </r>
    <r>
      <rPr>
        <sz val="12"/>
        <rFont val="Calibri"/>
        <family val="2"/>
        <scheme val="minor"/>
      </rPr>
      <t xml:space="preserve">, </t>
    </r>
    <r>
      <rPr>
        <b/>
        <sz val="14"/>
        <rFont val="Calibri"/>
        <family val="2"/>
        <scheme val="minor"/>
      </rPr>
      <t>Job Title,</t>
    </r>
    <r>
      <rPr>
        <sz val="12"/>
        <rFont val="Calibri"/>
        <family val="2"/>
        <scheme val="minor"/>
      </rPr>
      <t xml:space="preserve"> </t>
    </r>
    <r>
      <rPr>
        <b/>
        <sz val="14"/>
        <rFont val="Calibri"/>
        <family val="2"/>
        <scheme val="minor"/>
      </rPr>
      <t xml:space="preserve">Location, </t>
    </r>
    <r>
      <rPr>
        <sz val="12"/>
        <rFont val="Calibri"/>
        <family val="2"/>
        <scheme val="minor"/>
      </rPr>
      <t>and</t>
    </r>
    <r>
      <rPr>
        <b/>
        <sz val="14"/>
        <rFont val="Calibri"/>
        <family val="2"/>
        <scheme val="minor"/>
      </rPr>
      <t xml:space="preserve"> Time Block</t>
    </r>
    <r>
      <rPr>
        <sz val="12"/>
        <rFont val="Calibri"/>
        <family val="2"/>
        <scheme val="minor"/>
      </rPr>
      <t xml:space="preserve">. At the top, there is a drop-down list that will be populated as you enter in data (it will be blank to start).  Using the drop-down list, you can select which Employee, Job Title, etc. that you're interested in viewing progress for.  </t>
    </r>
    <r>
      <rPr>
        <sz val="12"/>
        <color rgb="FFC00000"/>
        <rFont val="Calibri"/>
        <family val="2"/>
        <scheme val="minor"/>
      </rPr>
      <t xml:space="preserve">Please note that most of these columns are open text, but need to be entered the same way in each cell; otherwise, they will register as two unique types (e.g. Nurse and RN). </t>
    </r>
  </si>
  <si>
    <t xml:space="preserve">Feel free to hide any tabs that are not useful to you by right clicking on the tab, and selecting "Hide". They can always be unhidden. </t>
  </si>
  <si>
    <r>
      <t xml:space="preserve">For questions or more information, please </t>
    </r>
    <r>
      <rPr>
        <b/>
        <sz val="14"/>
        <rFont val="Calibri"/>
        <family val="2"/>
        <scheme val="minor"/>
      </rPr>
      <t xml:space="preserve">connect with HQI </t>
    </r>
    <r>
      <rPr>
        <sz val="12"/>
        <rFont val="Calibri"/>
        <family val="2"/>
        <scheme val="minor"/>
      </rPr>
      <t>(information below):</t>
    </r>
  </si>
  <si>
    <t>877.731.4746</t>
  </si>
  <si>
    <t>www.southeastqinqio.org</t>
  </si>
  <si>
    <t>Health Quality Innovators</t>
  </si>
  <si>
    <t>AGGREGATE MONTHLY &amp; WEEKLY SUMMARIES</t>
  </si>
  <si>
    <t>Reporting Month</t>
  </si>
  <si>
    <t>Month_1</t>
  </si>
  <si>
    <t>Month_2</t>
  </si>
  <si>
    <t>Month_3</t>
  </si>
  <si>
    <t>Month_4</t>
  </si>
  <si>
    <t>Month_5</t>
  </si>
  <si>
    <t>Month_6</t>
  </si>
  <si>
    <t>Month_7</t>
  </si>
  <si>
    <t>Month_8</t>
  </si>
  <si>
    <t>Month_9</t>
  </si>
  <si>
    <t>Month_10</t>
  </si>
  <si>
    <t>Month_11</t>
  </si>
  <si>
    <t>Month_12</t>
  </si>
  <si>
    <t>PROCESS MEASURE RATES</t>
  </si>
  <si>
    <t># of Assessments</t>
  </si>
  <si>
    <t># of Perfect Assessments</t>
  </si>
  <si>
    <t>Average # Failures per Assessment</t>
  </si>
  <si>
    <t>NUMBER OF FAILURES BY LINE ITEM</t>
  </si>
  <si>
    <r>
      <t xml:space="preserve">SELECT TWO MONTHS OF TRACKING </t>
    </r>
    <r>
      <rPr>
        <sz val="14"/>
        <color theme="1"/>
        <rFont val="Calibri"/>
        <family val="2"/>
      </rPr>
      <t>→</t>
    </r>
  </si>
  <si>
    <t>WEEKLY 
(Su - Sa) RATES</t>
  </si>
  <si>
    <t>Start of Week</t>
  </si>
  <si>
    <t>End of Week</t>
  </si>
  <si>
    <t xml:space="preserve">Select Job Title: </t>
  </si>
  <si>
    <t xml:space="preserve">Select Location: </t>
  </si>
  <si>
    <t xml:space="preserve">Select Employee: </t>
  </si>
  <si>
    <t xml:space="preserve">Select Time Block: </t>
  </si>
  <si>
    <r>
      <rPr>
        <b/>
        <u/>
        <sz val="14"/>
        <color rgb="FFFF0000"/>
        <rFont val="Calibri"/>
        <family val="2"/>
        <scheme val="minor"/>
      </rPr>
      <t>NOTE</t>
    </r>
    <r>
      <rPr>
        <b/>
        <sz val="14"/>
        <color rgb="FFFF0000"/>
        <rFont val="Calibri"/>
        <family val="2"/>
        <scheme val="minor"/>
      </rPr>
      <t>: DO NOT SEND THIS FORM TO HQIN, UNLESS YOU DEIDENTIFY OR DELETE EMPLOYEE NAMES</t>
    </r>
  </si>
  <si>
    <t>Assessment Information</t>
  </si>
  <si>
    <t>Audit Questions</t>
  </si>
  <si>
    <t>Employee Name</t>
  </si>
  <si>
    <t>Job Title</t>
  </si>
  <si>
    <t>Location (e.g. Room #, Unit,..)</t>
  </si>
  <si>
    <r>
      <t xml:space="preserve">Assessment Date
</t>
    </r>
    <r>
      <rPr>
        <b/>
        <sz val="11"/>
        <rFont val="Calibri"/>
        <family val="2"/>
        <scheme val="minor"/>
      </rPr>
      <t>(mm/dd/yyyy)</t>
    </r>
  </si>
  <si>
    <t>Assessment Time Block</t>
  </si>
  <si>
    <t>Assessment Type</t>
  </si>
  <si>
    <t># Failures</t>
  </si>
  <si>
    <r>
      <rPr>
        <b/>
        <u/>
        <sz val="14"/>
        <color rgb="FFFF0000"/>
        <rFont val="Calibri"/>
        <family val="2"/>
        <scheme val="minor"/>
      </rPr>
      <t>NOTE</t>
    </r>
    <r>
      <rPr>
        <b/>
        <sz val="14"/>
        <color rgb="FFFF0000"/>
        <rFont val="Calibri"/>
        <family val="2"/>
        <scheme val="minor"/>
      </rPr>
      <t>: DO NOT SEND THIS FORM TO HQI, UNLESS YOU DEIDENTIFY OR DELETE EMPLOYEE NAMES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</si>
</sst>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409]mmm\-yy;@"/>
    <numFmt numFmtId="165" formatCode="[$-409]mmmm\ yyyy;@"/>
    <numFmt numFmtId="166" formatCode="0.0%"/>
    <numFmt numFmtId="167" formatCode="mm\-yyyy"/>
  </numFmts>
  <fonts count="30">
    <font>
      <sz val="11"/>
      <color theme="1"/>
      <name val="Calibri"/>
      <family val="2"/>
      <scheme val="minor"/>
    </font>
    <font>
      <sz val="10"/>
      <name val="Geneva"/>
    </font>
    <font>
      <sz val="10"/>
      <name val="Calibri"/>
      <family val="2"/>
      <scheme val="minor"/>
    </font>
    <font>
      <b/>
      <sz val="20"/>
      <name val="Calibri"/>
      <family val="2"/>
      <scheme val="minor"/>
    </font>
    <font>
      <sz val="12"/>
      <name val="Calibri"/>
      <family val="2"/>
      <scheme val="minor"/>
    </font>
    <font>
      <b/>
      <sz val="14"/>
      <name val="Calibri"/>
      <family val="2"/>
      <scheme val="minor"/>
    </font>
    <font>
      <b/>
      <sz val="12"/>
      <name val="Calibri"/>
      <family val="2"/>
      <scheme val="minor"/>
    </font>
    <font>
      <sz val="14"/>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26"/>
      <color theme="1"/>
      <name val="Calibri"/>
      <family val="2"/>
      <scheme val="minor"/>
    </font>
    <font>
      <b/>
      <sz val="14"/>
      <color rgb="FFFF0000"/>
      <name val="Calibri"/>
      <family val="2"/>
      <scheme val="minor"/>
    </font>
    <font>
      <b/>
      <u/>
      <sz val="14"/>
      <color rgb="FFFF0000"/>
      <name val="Calibri"/>
      <family val="2"/>
      <scheme val="minor"/>
    </font>
    <font>
      <sz val="8"/>
      <name val="Calibri"/>
      <family val="2"/>
      <scheme val="minor"/>
    </font>
    <font>
      <b/>
      <sz val="26"/>
      <name val="Calibri"/>
      <family val="2"/>
      <scheme val="minor"/>
    </font>
    <font>
      <sz val="12"/>
      <color rgb="FFC00000"/>
      <name val="Calibri"/>
      <family val="2"/>
      <scheme val="minor"/>
    </font>
    <font>
      <u/>
      <sz val="12"/>
      <color rgb="FFC00000"/>
      <name val="Calibri"/>
      <family val="2"/>
      <scheme val="minor"/>
    </font>
    <font>
      <b/>
      <sz val="12"/>
      <color rgb="FFC00000"/>
      <name val="Calibri"/>
      <family val="2"/>
      <scheme val="minor"/>
    </font>
    <font>
      <sz val="14"/>
      <color theme="0"/>
      <name val="Calibri"/>
      <family val="2"/>
      <scheme val="minor"/>
    </font>
    <font>
      <sz val="10"/>
      <color theme="0"/>
      <name val="Calibri"/>
      <family val="2"/>
      <scheme val="minor"/>
    </font>
    <font>
      <sz val="11"/>
      <color theme="1"/>
      <name val="Nirmala UI"/>
      <family val="2"/>
    </font>
    <font>
      <sz val="11"/>
      <color theme="0"/>
      <name val="Nirmala UI"/>
      <family val="2"/>
    </font>
    <font>
      <u/>
      <sz val="11"/>
      <color theme="10"/>
      <name val="Calibri"/>
      <family val="2"/>
      <scheme val="minor"/>
    </font>
    <font>
      <b/>
      <sz val="1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sz val="14"/>
      <color theme="1"/>
      <name val="Calibri"/>
      <family val="2"/>
    </font>
    <font>
      <sz val="18"/>
      <color theme="1"/>
      <name val="Calibri"/>
      <family val="2"/>
      <scheme val="minor"/>
    </font>
  </fonts>
  <fills count="1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theme="4" tint="0.79998168889431442"/>
      </patternFill>
    </fill>
    <fill>
      <patternFill patternType="solid">
        <fgColor rgb="FF69498F"/>
        <bgColor indexed="64"/>
      </patternFill>
    </fill>
    <fill>
      <patternFill patternType="solid">
        <fgColor rgb="FF0B6DB7"/>
        <bgColor indexed="64"/>
      </patternFill>
    </fill>
    <fill>
      <patternFill patternType="solid">
        <fgColor rgb="FF69499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right/>
      <top/>
      <bottom style="thin">
        <color theme="4" tint="0.39997558519241921"/>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1" fillId="0" borderId="0"/>
    <xf numFmtId="0" fontId="23" fillId="0" borderId="0" applyNumberFormat="0" applyFill="0" applyBorder="0" applyAlignment="0" applyProtection="0"/>
  </cellStyleXfs>
  <cellXfs count="111">
    <xf numFmtId="0" fontId="0" fillId="0" borderId="0" xfId="0"/>
    <xf numFmtId="0" fontId="2" fillId="2" borderId="0" xfId="1" applyFont="1" applyFill="1"/>
    <xf numFmtId="0" fontId="5" fillId="2" borderId="0" xfId="1" applyFont="1" applyFill="1" applyAlignment="1">
      <alignment horizontal="right" vertical="center"/>
    </xf>
    <xf numFmtId="0" fontId="6" fillId="2" borderId="0" xfId="1" applyFont="1" applyFill="1"/>
    <xf numFmtId="0" fontId="2" fillId="2" borderId="0" xfId="1" applyFont="1" applyFill="1" applyAlignment="1">
      <alignment horizontal="center"/>
    </xf>
    <xf numFmtId="0" fontId="7" fillId="2" borderId="0" xfId="1" applyFont="1" applyFill="1" applyAlignment="1">
      <alignment horizontal="left" vertical="center"/>
    </xf>
    <xf numFmtId="0" fontId="6" fillId="2" borderId="0" xfId="1" applyFont="1" applyFill="1" applyAlignment="1">
      <alignment horizontal="left" vertical="center"/>
    </xf>
    <xf numFmtId="0" fontId="6" fillId="2" borderId="0" xfId="1" applyFont="1" applyFill="1" applyAlignment="1">
      <alignment horizontal="center" vertical="center"/>
    </xf>
    <xf numFmtId="0" fontId="4" fillId="2" borderId="0" xfId="1" applyFont="1" applyFill="1"/>
    <xf numFmtId="0" fontId="5" fillId="2" borderId="0" xfId="1" applyFont="1" applyFill="1" applyAlignment="1">
      <alignment horizontal="right" vertical="center" wrapText="1"/>
    </xf>
    <xf numFmtId="0" fontId="0" fillId="0" borderId="0" xfId="0" applyAlignment="1">
      <alignment wrapText="1"/>
    </xf>
    <xf numFmtId="165" fontId="0" fillId="0" borderId="0" xfId="0" applyNumberFormat="1"/>
    <xf numFmtId="0" fontId="12" fillId="0" borderId="0" xfId="0" applyFont="1" applyAlignment="1">
      <alignment vertical="center"/>
    </xf>
    <xf numFmtId="0" fontId="0" fillId="2" borderId="0" xfId="0" applyFill="1"/>
    <xf numFmtId="0" fontId="0" fillId="2" borderId="0" xfId="0" applyFill="1" applyAlignment="1">
      <alignment wrapText="1"/>
    </xf>
    <xf numFmtId="0" fontId="0" fillId="2" borderId="1" xfId="0" applyFill="1" applyBorder="1" applyAlignment="1">
      <alignment wrapText="1"/>
    </xf>
    <xf numFmtId="164" fontId="9" fillId="4" borderId="1" xfId="0" applyNumberFormat="1" applyFont="1" applyFill="1" applyBorder="1" applyAlignment="1">
      <alignment horizontal="center" vertical="center"/>
    </xf>
    <xf numFmtId="0" fontId="0" fillId="4" borderId="1" xfId="0" applyFill="1" applyBorder="1" applyAlignment="1">
      <alignment horizontal="center" vertical="center"/>
    </xf>
    <xf numFmtId="0" fontId="0" fillId="2" borderId="1" xfId="0" applyFill="1" applyBorder="1" applyAlignment="1">
      <alignment horizontal="center" vertical="center"/>
    </xf>
    <xf numFmtId="0" fontId="9" fillId="5" borderId="1" xfId="0" applyFont="1" applyFill="1" applyBorder="1" applyAlignment="1">
      <alignment wrapText="1"/>
    </xf>
    <xf numFmtId="166" fontId="9" fillId="5" borderId="1" xfId="0" applyNumberFormat="1" applyFont="1" applyFill="1" applyBorder="1" applyAlignment="1">
      <alignment horizontal="center" vertical="center"/>
    </xf>
    <xf numFmtId="0" fontId="9" fillId="6" borderId="1" xfId="0" applyFont="1" applyFill="1" applyBorder="1" applyAlignment="1">
      <alignment wrapText="1"/>
    </xf>
    <xf numFmtId="2" fontId="9" fillId="6" borderId="1" xfId="0" applyNumberFormat="1" applyFont="1" applyFill="1" applyBorder="1" applyAlignment="1">
      <alignment horizontal="center" vertical="center"/>
    </xf>
    <xf numFmtId="0" fontId="8" fillId="2" borderId="1" xfId="0" applyFont="1" applyFill="1" applyBorder="1" applyAlignment="1">
      <alignment horizontal="center" vertical="center"/>
    </xf>
    <xf numFmtId="0" fontId="19" fillId="2" borderId="0" xfId="1" applyFont="1" applyFill="1" applyAlignment="1">
      <alignment horizontal="left" vertical="center"/>
    </xf>
    <xf numFmtId="0" fontId="20" fillId="2" borderId="0" xfId="1" applyFont="1" applyFill="1"/>
    <xf numFmtId="0" fontId="7" fillId="2" borderId="0" xfId="1" applyFont="1" applyFill="1" applyAlignment="1" applyProtection="1">
      <alignment horizontal="left" vertical="center"/>
      <protection locked="0"/>
    </xf>
    <xf numFmtId="0" fontId="7" fillId="3" borderId="2" xfId="1" applyFont="1" applyFill="1" applyBorder="1" applyAlignment="1" applyProtection="1">
      <alignment horizontal="left" vertical="center"/>
      <protection locked="0"/>
    </xf>
    <xf numFmtId="0" fontId="21" fillId="2" borderId="0" xfId="0" applyFont="1" applyFill="1"/>
    <xf numFmtId="0" fontId="21" fillId="8" borderId="0" xfId="0" applyFont="1" applyFill="1"/>
    <xf numFmtId="0" fontId="4" fillId="2" borderId="0" xfId="1" applyFont="1" applyFill="1" applyAlignment="1">
      <alignment horizontal="left" vertical="top" wrapText="1"/>
    </xf>
    <xf numFmtId="0" fontId="21" fillId="4" borderId="0" xfId="0" applyFont="1" applyFill="1" applyAlignment="1" applyProtection="1">
      <alignment horizontal="left" wrapText="1"/>
      <protection locked="0"/>
    </xf>
    <xf numFmtId="0" fontId="4" fillId="2" borderId="0" xfId="1" applyFont="1" applyFill="1" applyAlignment="1">
      <alignment vertical="top" wrapText="1"/>
    </xf>
    <xf numFmtId="0" fontId="0" fillId="2" borderId="0" xfId="0" applyFill="1" applyAlignment="1">
      <alignment vertical="center"/>
    </xf>
    <xf numFmtId="0" fontId="0" fillId="0" borderId="0" xfId="0" applyAlignment="1">
      <alignment vertical="center"/>
    </xf>
    <xf numFmtId="0" fontId="22" fillId="8" borderId="0" xfId="0" applyFont="1" applyFill="1" applyAlignment="1">
      <alignment horizontal="right"/>
    </xf>
    <xf numFmtId="0" fontId="16" fillId="2" borderId="0" xfId="1" applyFont="1" applyFill="1"/>
    <xf numFmtId="0" fontId="6" fillId="2" borderId="0" xfId="1" applyFont="1" applyFill="1" applyAlignment="1">
      <alignment horizontal="right" vertical="center"/>
    </xf>
    <xf numFmtId="0" fontId="0" fillId="2" borderId="1" xfId="0" applyFill="1" applyBorder="1" applyAlignment="1">
      <alignment vertical="center" wrapText="1"/>
    </xf>
    <xf numFmtId="0" fontId="20" fillId="2" borderId="0" xfId="1" applyFont="1" applyFill="1" applyAlignment="1">
      <alignment horizontal="left"/>
    </xf>
    <xf numFmtId="0" fontId="0" fillId="9" borderId="12" xfId="0" applyFill="1" applyBorder="1"/>
    <xf numFmtId="0" fontId="24" fillId="2" borderId="13" xfId="0" applyFont="1" applyFill="1" applyBorder="1" applyAlignment="1">
      <alignment vertical="center" wrapText="1"/>
    </xf>
    <xf numFmtId="0" fontId="24" fillId="2" borderId="14" xfId="0" applyFont="1" applyFill="1" applyBorder="1" applyAlignment="1">
      <alignment vertical="center" wrapText="1"/>
    </xf>
    <xf numFmtId="0" fontId="24" fillId="2" borderId="15" xfId="0" applyFont="1" applyFill="1" applyBorder="1" applyAlignment="1">
      <alignment vertical="center" wrapText="1"/>
    </xf>
    <xf numFmtId="0" fontId="0" fillId="9" borderId="15" xfId="0" applyFill="1" applyBorder="1"/>
    <xf numFmtId="0" fontId="0" fillId="0" borderId="15" xfId="0" applyBorder="1"/>
    <xf numFmtId="0" fontId="0" fillId="9" borderId="13" xfId="0" applyFill="1" applyBorder="1" applyProtection="1">
      <protection locked="0"/>
    </xf>
    <xf numFmtId="0" fontId="0" fillId="9" borderId="14" xfId="0" applyFill="1" applyBorder="1" applyProtection="1">
      <protection locked="0"/>
    </xf>
    <xf numFmtId="14" fontId="0" fillId="9" borderId="14" xfId="0" applyNumberFormat="1" applyFill="1" applyBorder="1" applyProtection="1">
      <protection locked="0"/>
    </xf>
    <xf numFmtId="0" fontId="0" fillId="0" borderId="13" xfId="0" applyBorder="1" applyProtection="1">
      <protection locked="0"/>
    </xf>
    <xf numFmtId="0" fontId="0" fillId="0" borderId="14" xfId="0" applyBorder="1" applyProtection="1">
      <protection locked="0"/>
    </xf>
    <xf numFmtId="14" fontId="0" fillId="0" borderId="14" xfId="0" applyNumberFormat="1" applyBorder="1" applyProtection="1">
      <protection locked="0"/>
    </xf>
    <xf numFmtId="0" fontId="0" fillId="10" borderId="14" xfId="0" applyFill="1" applyBorder="1" applyProtection="1">
      <protection locked="0"/>
    </xf>
    <xf numFmtId="0" fontId="0" fillId="9" borderId="6" xfId="0" applyFill="1" applyBorder="1" applyProtection="1">
      <protection locked="0"/>
    </xf>
    <xf numFmtId="0" fontId="0" fillId="9" borderId="7" xfId="0" applyFill="1" applyBorder="1" applyProtection="1">
      <protection locked="0"/>
    </xf>
    <xf numFmtId="14" fontId="0" fillId="9" borderId="7" xfId="0" applyNumberFormat="1" applyFill="1" applyBorder="1" applyProtection="1">
      <protection locked="0"/>
    </xf>
    <xf numFmtId="9" fontId="7" fillId="3" borderId="2" xfId="1" applyNumberFormat="1" applyFont="1" applyFill="1" applyBorder="1" applyAlignment="1" applyProtection="1">
      <alignment horizontal="left" vertical="center"/>
      <protection locked="0"/>
    </xf>
    <xf numFmtId="0" fontId="25" fillId="2" borderId="0" xfId="0" applyFont="1" applyFill="1" applyAlignment="1">
      <alignment wrapText="1"/>
    </xf>
    <xf numFmtId="0" fontId="25" fillId="2" borderId="0" xfId="0" applyFont="1" applyFill="1"/>
    <xf numFmtId="0" fontId="26" fillId="12" borderId="1" xfId="0" applyFont="1" applyFill="1" applyBorder="1" applyAlignment="1">
      <alignment wrapText="1"/>
    </xf>
    <xf numFmtId="14" fontId="0" fillId="12" borderId="18" xfId="0" applyNumberFormat="1" applyFill="1" applyBorder="1"/>
    <xf numFmtId="14" fontId="0" fillId="12" borderId="1" xfId="0" applyNumberFormat="1" applyFill="1" applyBorder="1"/>
    <xf numFmtId="0" fontId="8" fillId="2" borderId="1" xfId="0" quotePrefix="1" applyFont="1" applyFill="1" applyBorder="1" applyAlignment="1">
      <alignment horizontal="center" vertical="center"/>
    </xf>
    <xf numFmtId="164" fontId="29" fillId="2" borderId="0" xfId="0" applyNumberFormat="1" applyFont="1" applyFill="1" applyProtection="1">
      <protection locked="0"/>
    </xf>
    <xf numFmtId="0" fontId="21" fillId="13" borderId="14" xfId="0" applyFont="1" applyFill="1" applyBorder="1" applyProtection="1">
      <protection locked="0"/>
    </xf>
    <xf numFmtId="0" fontId="2" fillId="2" borderId="0" xfId="1" applyFont="1" applyFill="1" applyAlignment="1">
      <alignment vertical="center"/>
    </xf>
    <xf numFmtId="49" fontId="7" fillId="3" borderId="2" xfId="1" applyNumberFormat="1" applyFont="1" applyFill="1" applyBorder="1" applyAlignment="1" applyProtection="1">
      <alignment horizontal="left" vertical="center"/>
      <protection locked="0"/>
    </xf>
    <xf numFmtId="167" fontId="7" fillId="3" borderId="2" xfId="1" applyNumberFormat="1" applyFont="1" applyFill="1" applyBorder="1" applyAlignment="1" applyProtection="1">
      <alignment horizontal="left" vertical="center"/>
      <protection locked="0"/>
    </xf>
    <xf numFmtId="0" fontId="10" fillId="14" borderId="0" xfId="0" applyFont="1" applyFill="1" applyAlignment="1">
      <alignment vertical="center"/>
    </xf>
    <xf numFmtId="0" fontId="0" fillId="14" borderId="0" xfId="0" applyFill="1" applyAlignment="1">
      <alignment vertical="center"/>
    </xf>
    <xf numFmtId="0" fontId="10" fillId="16" borderId="0" xfId="0" applyFont="1" applyFill="1" applyAlignment="1">
      <alignment vertical="center"/>
    </xf>
    <xf numFmtId="0" fontId="0" fillId="16" borderId="0" xfId="0" applyFill="1" applyAlignment="1">
      <alignment vertical="center"/>
    </xf>
    <xf numFmtId="0" fontId="11" fillId="2" borderId="0" xfId="0" applyFont="1" applyFill="1" applyAlignment="1">
      <alignment vertical="center"/>
    </xf>
    <xf numFmtId="0" fontId="23" fillId="2" borderId="0" xfId="2" applyFill="1"/>
    <xf numFmtId="165" fontId="11" fillId="0" borderId="0" xfId="0" applyNumberFormat="1" applyFont="1" applyAlignment="1">
      <alignment horizontal="center"/>
    </xf>
    <xf numFmtId="0" fontId="10" fillId="15" borderId="16" xfId="0" applyFont="1" applyFill="1" applyBorder="1" applyAlignment="1">
      <alignment horizontal="center" vertical="center"/>
    </xf>
    <xf numFmtId="0" fontId="4" fillId="2" borderId="0" xfId="1" applyFont="1" applyFill="1" applyAlignment="1">
      <alignment horizontal="left"/>
    </xf>
    <xf numFmtId="0" fontId="7" fillId="3" borderId="3" xfId="1" applyFont="1" applyFill="1" applyBorder="1" applyAlignment="1" applyProtection="1">
      <alignment horizontal="left" vertical="center"/>
      <protection locked="0"/>
    </xf>
    <xf numFmtId="0" fontId="7" fillId="3" borderId="4" xfId="1" applyFont="1" applyFill="1" applyBorder="1" applyAlignment="1" applyProtection="1">
      <alignment horizontal="left" vertical="center"/>
      <protection locked="0"/>
    </xf>
    <xf numFmtId="0" fontId="7" fillId="3" borderId="5" xfId="1" applyFont="1" applyFill="1" applyBorder="1" applyAlignment="1" applyProtection="1">
      <alignment horizontal="left" vertical="center"/>
      <protection locked="0"/>
    </xf>
    <xf numFmtId="0" fontId="4" fillId="2" borderId="0" xfId="1" applyFont="1" applyFill="1" applyAlignment="1">
      <alignment horizontal="left" vertical="center" wrapText="1"/>
    </xf>
    <xf numFmtId="0" fontId="16" fillId="2" borderId="0" xfId="1" applyFont="1" applyFill="1" applyAlignment="1">
      <alignment horizontal="left" wrapText="1"/>
    </xf>
    <xf numFmtId="0" fontId="4" fillId="3" borderId="2" xfId="1" applyFont="1" applyFill="1" applyBorder="1" applyAlignment="1" applyProtection="1">
      <alignment horizontal="left" vertical="center"/>
      <protection locked="0"/>
    </xf>
    <xf numFmtId="0" fontId="7" fillId="3" borderId="8" xfId="1" applyFont="1" applyFill="1" applyBorder="1" applyAlignment="1" applyProtection="1">
      <alignment horizontal="left" vertical="center"/>
      <protection locked="0"/>
    </xf>
    <xf numFmtId="0" fontId="7" fillId="3" borderId="9" xfId="1" applyFont="1" applyFill="1" applyBorder="1" applyAlignment="1" applyProtection="1">
      <alignment horizontal="left" vertical="center"/>
      <protection locked="0"/>
    </xf>
    <xf numFmtId="0" fontId="7" fillId="3" borderId="10" xfId="1" applyFont="1" applyFill="1" applyBorder="1" applyAlignment="1" applyProtection="1">
      <alignment horizontal="left" vertical="center"/>
      <protection locked="0"/>
    </xf>
    <xf numFmtId="0" fontId="5" fillId="2" borderId="11" xfId="1" applyFont="1" applyFill="1" applyBorder="1" applyAlignment="1">
      <alignment horizontal="right" vertical="center"/>
    </xf>
    <xf numFmtId="0" fontId="5" fillId="2" borderId="0" xfId="1" applyFont="1" applyFill="1" applyAlignment="1">
      <alignment horizontal="right" vertical="center"/>
    </xf>
    <xf numFmtId="0" fontId="7" fillId="2" borderId="0" xfId="1" applyFont="1" applyFill="1" applyAlignment="1" applyProtection="1">
      <alignment horizontal="left" vertical="center"/>
      <protection locked="0"/>
    </xf>
    <xf numFmtId="49" fontId="15" fillId="2" borderId="0" xfId="1" applyNumberFormat="1" applyFont="1" applyFill="1" applyAlignment="1">
      <alignment horizontal="left" vertical="center"/>
    </xf>
    <xf numFmtId="49" fontId="3" fillId="2" borderId="0" xfId="1" applyNumberFormat="1" applyFont="1" applyFill="1" applyAlignment="1">
      <alignment horizontal="left" vertical="center"/>
    </xf>
    <xf numFmtId="0" fontId="16" fillId="2" borderId="0" xfId="1" applyFont="1" applyFill="1" applyAlignment="1">
      <alignment horizontal="left"/>
    </xf>
    <xf numFmtId="0" fontId="4" fillId="2" borderId="0" xfId="1" applyFont="1" applyFill="1" applyAlignment="1">
      <alignment horizontal="left" vertical="top" wrapText="1"/>
    </xf>
    <xf numFmtId="0" fontId="4" fillId="2" borderId="0" xfId="1" applyFont="1" applyFill="1" applyAlignment="1">
      <alignment horizontal="left" wrapText="1"/>
    </xf>
    <xf numFmtId="0" fontId="9" fillId="7"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4" borderId="1" xfId="0" applyFont="1" applyFill="1" applyBorder="1" applyAlignment="1">
      <alignment horizontal="center" vertical="center" wrapText="1"/>
    </xf>
    <xf numFmtId="0" fontId="11" fillId="2" borderId="0" xfId="0" applyFont="1" applyFill="1" applyAlignment="1">
      <alignment horizontal="left" vertical="center"/>
    </xf>
    <xf numFmtId="0" fontId="26" fillId="12" borderId="19" xfId="0" applyFont="1" applyFill="1" applyBorder="1" applyAlignment="1">
      <alignment horizontal="center" vertical="center" wrapText="1"/>
    </xf>
    <xf numFmtId="0" fontId="26" fillId="12" borderId="18" xfId="0" applyFont="1" applyFill="1" applyBorder="1" applyAlignment="1">
      <alignment horizontal="center" vertical="center" wrapText="1"/>
    </xf>
    <xf numFmtId="0" fontId="9" fillId="3" borderId="19"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27" fillId="11" borderId="17" xfId="0" applyFont="1" applyFill="1" applyBorder="1" applyAlignment="1">
      <alignment horizontal="center"/>
    </xf>
    <xf numFmtId="164" fontId="29" fillId="4" borderId="8" xfId="0" applyNumberFormat="1" applyFont="1" applyFill="1" applyBorder="1" applyAlignment="1" applyProtection="1">
      <alignment horizontal="center"/>
      <protection locked="0"/>
    </xf>
    <xf numFmtId="164" fontId="29" fillId="4" borderId="9" xfId="0" applyNumberFormat="1" applyFont="1" applyFill="1" applyBorder="1" applyAlignment="1" applyProtection="1">
      <alignment horizontal="center"/>
      <protection locked="0"/>
    </xf>
    <xf numFmtId="164" fontId="29" fillId="4" borderId="10" xfId="0" applyNumberFormat="1" applyFont="1" applyFill="1" applyBorder="1" applyAlignment="1" applyProtection="1">
      <alignment horizontal="center"/>
      <protection locked="0"/>
    </xf>
    <xf numFmtId="0" fontId="0" fillId="2" borderId="0" xfId="0" applyFill="1" applyAlignment="1">
      <alignment horizontal="center"/>
    </xf>
    <xf numFmtId="0" fontId="11" fillId="2" borderId="0" xfId="0" applyFont="1" applyFill="1" applyAlignment="1">
      <alignment horizontal="left" vertical="center" wrapText="1"/>
    </xf>
    <xf numFmtId="0" fontId="10" fillId="15" borderId="0" xfId="0" applyFont="1" applyFill="1" applyAlignment="1">
      <alignment horizontal="center" vertical="center"/>
    </xf>
  </cellXfs>
  <cellStyles count="3">
    <cellStyle name="Hyperlink" xfId="2" builtinId="8"/>
    <cellStyle name="Normal" xfId="0" builtinId="0"/>
    <cellStyle name="Normal 2" xfId="1" xr:uid="{17C1B199-7D92-485B-9E29-05B6231B70CE}"/>
  </cellStyles>
  <dxfs count="46">
    <dxf>
      <font>
        <color theme="0"/>
      </font>
    </dxf>
    <dxf>
      <font>
        <color theme="7" tint="0.79998168889431442"/>
      </font>
    </dxf>
    <dxf>
      <font>
        <color theme="9" tint="0.79998168889431442"/>
      </font>
    </dxf>
    <dxf>
      <font>
        <color theme="0"/>
      </font>
    </dxf>
    <dxf>
      <font>
        <color theme="0"/>
      </font>
    </dxf>
    <dxf>
      <font>
        <color theme="7" tint="0.79998168889431442"/>
      </font>
    </dxf>
    <dxf>
      <font>
        <color theme="0"/>
      </font>
    </dxf>
    <dxf>
      <font>
        <color theme="9" tint="0.79998168889431442"/>
      </font>
    </dxf>
    <dxf>
      <font>
        <color theme="0"/>
      </font>
    </dxf>
    <dxf>
      <font>
        <color theme="0"/>
      </font>
    </dxf>
    <dxf>
      <font>
        <color theme="7" tint="0.79998168889431442"/>
      </font>
    </dxf>
    <dxf>
      <font>
        <color theme="9" tint="0.79998168889431442"/>
      </font>
    </dxf>
    <dxf>
      <font>
        <color theme="0"/>
      </font>
    </dxf>
    <dxf>
      <font>
        <color theme="0"/>
      </font>
    </dxf>
    <dxf>
      <font>
        <color theme="7" tint="0.79998168889431442"/>
      </font>
    </dxf>
    <dxf>
      <font>
        <color theme="0"/>
      </font>
    </dxf>
    <dxf>
      <font>
        <color theme="9" tint="0.79998168889431442"/>
      </font>
    </dxf>
    <dxf>
      <font>
        <color theme="0"/>
      </font>
    </dxf>
    <dxf>
      <font>
        <color theme="0"/>
      </font>
    </dxf>
    <dxf>
      <font>
        <color theme="7" tint="0.79998168889431442"/>
      </font>
    </dxf>
    <dxf>
      <font>
        <color theme="9" tint="0.79998168889431442"/>
      </font>
    </dxf>
    <dxf>
      <font>
        <color theme="0"/>
      </font>
    </dxf>
    <dxf>
      <font>
        <color theme="0"/>
      </font>
    </dxf>
    <dxf>
      <font>
        <color theme="7" tint="0.79998168889431442"/>
      </font>
    </dxf>
    <dxf>
      <font>
        <color theme="0"/>
      </font>
    </dxf>
    <dxf>
      <font>
        <color theme="9" tint="0.79998168889431442"/>
      </font>
    </dxf>
    <dxf>
      <font>
        <color theme="0"/>
      </font>
    </dxf>
    <dxf>
      <font>
        <color theme="0"/>
      </font>
    </dxf>
    <dxf>
      <font>
        <color theme="7" tint="0.79998168889431442"/>
      </font>
    </dxf>
    <dxf>
      <font>
        <color theme="9" tint="0.79998168889431442"/>
      </font>
    </dxf>
    <dxf>
      <font>
        <color theme="0"/>
      </font>
    </dxf>
    <dxf>
      <font>
        <color theme="0"/>
      </font>
    </dxf>
    <dxf>
      <font>
        <color theme="7" tint="0.79998168889431442"/>
      </font>
    </dxf>
    <dxf>
      <font>
        <color theme="0"/>
      </font>
    </dxf>
    <dxf>
      <font>
        <color theme="9" tint="0.79998168889431442"/>
      </font>
    </dxf>
    <dxf>
      <font>
        <color theme="0"/>
      </font>
    </dxf>
    <dxf>
      <font>
        <color theme="0"/>
      </font>
    </dxf>
    <dxf>
      <font>
        <color theme="7" tint="0.79998168889431442"/>
      </font>
    </dxf>
    <dxf>
      <font>
        <color theme="9" tint="0.79998168889431442"/>
      </font>
    </dxf>
    <dxf>
      <font>
        <color theme="0"/>
      </font>
    </dxf>
    <dxf>
      <font>
        <color theme="0"/>
      </font>
    </dxf>
    <dxf>
      <font>
        <color theme="7" tint="0.79998168889431442"/>
      </font>
    </dxf>
    <dxf>
      <font>
        <color theme="0"/>
      </font>
    </dxf>
    <dxf>
      <font>
        <color theme="9" tint="0.79998168889431442"/>
      </font>
    </dxf>
    <dxf>
      <font>
        <color theme="0"/>
      </font>
    </dxf>
    <dxf>
      <font>
        <color auto="1"/>
      </font>
      <fill>
        <patternFill>
          <bgColor theme="0" tint="-0.14996795556505021"/>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694990"/>
      <color rgb="FF0B6DB7"/>
      <color rgb="FF006CB6"/>
      <color rgb="FF0087E2"/>
      <color rgb="FF00558E"/>
      <color rgb="FF1DA4FF"/>
      <color rgb="FFD664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Rates'!$B$7</c:f>
          <c:strCache>
            <c:ptCount val="1"/>
            <c:pt idx="0">
              <c:v>Process Measure Compliance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Rates'!$B$7</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'SUMMARY Rates'!$C$4:$N$4</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'SUMMARY Rates'!$C$7:$N$7</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548A-4C4D-B230-510D338C145E}"/>
            </c:ext>
          </c:extLst>
        </c:ser>
        <c:ser>
          <c:idx val="1"/>
          <c:order val="1"/>
          <c:tx>
            <c:strRef>
              <c:f>'SUMMARY Rates'!$B$31</c:f>
              <c:strCache>
                <c:ptCount val="1"/>
                <c:pt idx="0">
                  <c:v>GOAL RATE: </c:v>
                </c:pt>
              </c:strCache>
            </c:strRef>
          </c:tx>
          <c:spPr>
            <a:ln w="28575" cap="rnd">
              <a:solidFill>
                <a:schemeClr val="accent6"/>
              </a:solidFill>
              <a:prstDash val="sysDash"/>
              <a:round/>
            </a:ln>
            <a:effectLst/>
          </c:spPr>
          <c:marker>
            <c:symbol val="none"/>
          </c:marker>
          <c:cat>
            <c:strRef>
              <c:f>'SUMMARY Rates'!$C$4:$N$4</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'SUMMARY Rates'!$C$31:$N$31</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5E8A-425C-84AA-8508A4535D6E}"/>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LOC Rates'!$A$32</c:f>
          <c:strCache>
            <c:ptCount val="1"/>
            <c:pt idx="0">
              <c:v>Average # Failures per Assessment for Location: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LOC Rates'!$B$9</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LOC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LOC Rates'!$C$9:$N$9</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6EA9-4D4F-929B-4EF730B36428}"/>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LOC Rates'!$A$31</c:f>
          <c:strCache>
            <c:ptCount val="1"/>
            <c:pt idx="0">
              <c:v>Process Measure Compliance for Location: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LOC Rates'!$B$53</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LOC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LOC Rates'!$C$53:$L$53</c:f>
              <c:numCache>
                <c:formatCode>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457-455C-ABCF-51D496C31DAE}"/>
            </c:ext>
          </c:extLst>
        </c:ser>
        <c:ser>
          <c:idx val="1"/>
          <c:order val="1"/>
          <c:tx>
            <c:strRef>
              <c:f>'BY LOC Rates'!$B$32</c:f>
              <c:strCache>
                <c:ptCount val="1"/>
                <c:pt idx="0">
                  <c:v>GOAL RATE: </c:v>
                </c:pt>
              </c:strCache>
            </c:strRef>
          </c:tx>
          <c:spPr>
            <a:ln w="28575" cap="rnd">
              <a:solidFill>
                <a:schemeClr val="accent6"/>
              </a:solidFill>
              <a:prstDash val="sysDash"/>
              <a:round/>
            </a:ln>
            <a:effectLst/>
          </c:spPr>
          <c:marker>
            <c:symbol val="none"/>
          </c:marker>
          <c:cat>
            <c:strRef>
              <c:f>'BY LOC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LOC Rates'!$C$32:$L$32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1-C457-455C-ABCF-51D496C31DAE}"/>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LOC Rates'!$A$32</c:f>
          <c:strCache>
            <c:ptCount val="1"/>
            <c:pt idx="0">
              <c:v>Average # Failures per Assessment for Location: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LOC Rates'!$B$54</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LOC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LOC Rates'!$C$54:$L$54</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4D08-4B2E-9D13-A04A23B6BEFF}"/>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STAFF Rates'!$A$31</c:f>
          <c:strCache>
            <c:ptCount val="1"/>
            <c:pt idx="0">
              <c:v>Process Measure Compliance for Employee: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STAFF Rates'!$B$8</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STAFF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STAFF Rates'!$C$8:$N$8</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7634-481F-AA42-AF5950E13D05}"/>
            </c:ext>
          </c:extLst>
        </c:ser>
        <c:ser>
          <c:idx val="1"/>
          <c:order val="1"/>
          <c:tx>
            <c:strRef>
              <c:f>'BY STAFF Rates'!$B$32</c:f>
              <c:strCache>
                <c:ptCount val="1"/>
                <c:pt idx="0">
                  <c:v>GOAL RATE: </c:v>
                </c:pt>
              </c:strCache>
            </c:strRef>
          </c:tx>
          <c:spPr>
            <a:ln w="28575" cap="rnd">
              <a:solidFill>
                <a:schemeClr val="accent6"/>
              </a:solidFill>
              <a:prstDash val="sysDash"/>
              <a:round/>
            </a:ln>
            <a:effectLst/>
          </c:spPr>
          <c:marker>
            <c:symbol val="none"/>
          </c:marker>
          <c:cat>
            <c:strRef>
              <c:f>'BY STAFF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STAFF Rates'!$C$32:$N$32</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7634-481F-AA42-AF5950E13D05}"/>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STAFF Rates'!$A$32</c:f>
          <c:strCache>
            <c:ptCount val="1"/>
            <c:pt idx="0">
              <c:v>Average # Failures per Assessment for Employee: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STAFF Rates'!$B$9</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STAFF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STAFF Rates'!$C$9:$N$9</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99B-424A-9F18-AC731AC798E1}"/>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STAFF Rates'!$A$31</c:f>
          <c:strCache>
            <c:ptCount val="1"/>
            <c:pt idx="0">
              <c:v>Process Measure Compliance for Employee: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STAFF Rates'!$B$53</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STAFF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STAFF Rates'!$C$53:$L$53</c:f>
              <c:numCache>
                <c:formatCode>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B998-45CC-A3E5-590C5F07C84A}"/>
            </c:ext>
          </c:extLst>
        </c:ser>
        <c:ser>
          <c:idx val="1"/>
          <c:order val="1"/>
          <c:tx>
            <c:strRef>
              <c:f>'BY STAFF Rates'!$B$32</c:f>
              <c:strCache>
                <c:ptCount val="1"/>
                <c:pt idx="0">
                  <c:v>GOAL RATE: </c:v>
                </c:pt>
              </c:strCache>
            </c:strRef>
          </c:tx>
          <c:spPr>
            <a:ln w="28575" cap="rnd">
              <a:solidFill>
                <a:schemeClr val="accent6"/>
              </a:solidFill>
              <a:prstDash val="sysDash"/>
              <a:round/>
            </a:ln>
            <a:effectLst/>
          </c:spPr>
          <c:marker>
            <c:symbol val="none"/>
          </c:marker>
          <c:cat>
            <c:strRef>
              <c:f>'BY STAFF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STAFF Rates'!$C$32:$L$32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1-B998-45CC-A3E5-590C5F07C84A}"/>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STAFF Rates'!$A$32</c:f>
          <c:strCache>
            <c:ptCount val="1"/>
            <c:pt idx="0">
              <c:v>Average # Failures per Assessment for Employee: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STAFF Rates'!$B$54</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STAFF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STAFF Rates'!$C$54:$L$54</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8AE5-4ABB-834D-1FF9E0A0B34C}"/>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TIME Rates'!$A$31</c:f>
          <c:strCache>
            <c:ptCount val="1"/>
            <c:pt idx="0">
              <c:v>Process Measure Compliance for Time Block: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TIME Rates'!$B$8</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TIME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TIME Rates'!$C$8:$N$8</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4436-4D37-9098-FE2DFF64C0D5}"/>
            </c:ext>
          </c:extLst>
        </c:ser>
        <c:ser>
          <c:idx val="1"/>
          <c:order val="1"/>
          <c:tx>
            <c:strRef>
              <c:f>'BY TIME Rates'!$B$32</c:f>
              <c:strCache>
                <c:ptCount val="1"/>
                <c:pt idx="0">
                  <c:v>GOAL RATE: </c:v>
                </c:pt>
              </c:strCache>
            </c:strRef>
          </c:tx>
          <c:spPr>
            <a:ln w="28575" cap="rnd">
              <a:solidFill>
                <a:schemeClr val="accent6"/>
              </a:solidFill>
              <a:prstDash val="sysDash"/>
              <a:round/>
            </a:ln>
            <a:effectLst/>
          </c:spPr>
          <c:marker>
            <c:symbol val="none"/>
          </c:marker>
          <c:cat>
            <c:strRef>
              <c:f>'BY TIME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TIME Rates'!$C$32:$N$32</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4436-4D37-9098-FE2DFF64C0D5}"/>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TIME Rates'!$A$32</c:f>
          <c:strCache>
            <c:ptCount val="1"/>
            <c:pt idx="0">
              <c:v>Average # Failures per Assessment for Time Block: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TIME Rates'!$B$9</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TIME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TIME Rates'!$C$9:$N$9</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043F-4303-B6F5-07C836C5018D}"/>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TIME Rates'!$A$31</c:f>
          <c:strCache>
            <c:ptCount val="1"/>
            <c:pt idx="0">
              <c:v>Process Measure Compliance for Time Block: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TIME Rates'!$B$53</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TIME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TIME Rates'!$C$53:$L$53</c:f>
              <c:numCache>
                <c:formatCode>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657F-4E28-8329-4A3E680858DF}"/>
            </c:ext>
          </c:extLst>
        </c:ser>
        <c:ser>
          <c:idx val="1"/>
          <c:order val="1"/>
          <c:tx>
            <c:strRef>
              <c:f>'BY TIME Rates'!$B$32</c:f>
              <c:strCache>
                <c:ptCount val="1"/>
                <c:pt idx="0">
                  <c:v>GOAL RATE: </c:v>
                </c:pt>
              </c:strCache>
            </c:strRef>
          </c:tx>
          <c:spPr>
            <a:ln w="28575" cap="rnd">
              <a:solidFill>
                <a:schemeClr val="accent6"/>
              </a:solidFill>
              <a:prstDash val="sysDash"/>
              <a:round/>
            </a:ln>
            <a:effectLst/>
          </c:spPr>
          <c:marker>
            <c:symbol val="none"/>
          </c:marker>
          <c:cat>
            <c:strRef>
              <c:f>'BY TIME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TIME Rates'!$C$32:$L$32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1-657F-4E28-8329-4A3E680858DF}"/>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Rates'!$B$8</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'SUMMARY Rates'!$C$4:$N$4</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'SUMMARY Rates'!$C$8:$N$8</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193D-426D-8BD8-F1BC924B4986}"/>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TIME Rates'!$A$32</c:f>
          <c:strCache>
            <c:ptCount val="1"/>
            <c:pt idx="0">
              <c:v>Average # Failures per Assessment for Time Block: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TIME Rates'!$B$54</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TIME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TIME Rates'!$C$54:$L$54</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052D-4A5A-B672-33871B73A51A}"/>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Rates'!$B$7</c:f>
          <c:strCache>
            <c:ptCount val="1"/>
            <c:pt idx="0">
              <c:v>Process Measure Compliance</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Rates'!$B$53</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'SUMMARY Rates'!$C$77:$L$77</c:f>
              <c:strCache>
                <c:ptCount val="10"/>
                <c:pt idx="0">
                  <c:v> - </c:v>
                </c:pt>
                <c:pt idx="1">
                  <c:v> - </c:v>
                </c:pt>
                <c:pt idx="2">
                  <c:v> - </c:v>
                </c:pt>
                <c:pt idx="3">
                  <c:v> - </c:v>
                </c:pt>
                <c:pt idx="4">
                  <c:v> - </c:v>
                </c:pt>
                <c:pt idx="5">
                  <c:v> - </c:v>
                </c:pt>
                <c:pt idx="6">
                  <c:v> - </c:v>
                </c:pt>
                <c:pt idx="7">
                  <c:v> - </c:v>
                </c:pt>
                <c:pt idx="8">
                  <c:v> - </c:v>
                </c:pt>
                <c:pt idx="9">
                  <c:v> - </c:v>
                </c:pt>
              </c:strCache>
            </c:strRef>
          </c:cat>
          <c:val>
            <c:numRef>
              <c:f>'SUMMARY Rates'!$C$53:$L$53</c:f>
              <c:numCache>
                <c:formatCode>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A01C-4FBB-B8AF-AC426CE2A73B}"/>
            </c:ext>
          </c:extLst>
        </c:ser>
        <c:ser>
          <c:idx val="1"/>
          <c:order val="1"/>
          <c:tx>
            <c:strRef>
              <c:f>'SUMMARY Rates'!$B$31</c:f>
              <c:strCache>
                <c:ptCount val="1"/>
                <c:pt idx="0">
                  <c:v>GOAL RATE: </c:v>
                </c:pt>
              </c:strCache>
            </c:strRef>
          </c:tx>
          <c:spPr>
            <a:ln w="28575" cap="rnd">
              <a:solidFill>
                <a:schemeClr val="accent6"/>
              </a:solidFill>
              <a:prstDash val="sysDash"/>
              <a:round/>
            </a:ln>
            <a:effectLst/>
          </c:spPr>
          <c:marker>
            <c:symbol val="none"/>
          </c:marker>
          <c:cat>
            <c:strRef>
              <c:f>'SUMMARY Rates'!$C$77:$L$77</c:f>
              <c:strCache>
                <c:ptCount val="10"/>
                <c:pt idx="0">
                  <c:v> - </c:v>
                </c:pt>
                <c:pt idx="1">
                  <c:v> - </c:v>
                </c:pt>
                <c:pt idx="2">
                  <c:v> - </c:v>
                </c:pt>
                <c:pt idx="3">
                  <c:v> - </c:v>
                </c:pt>
                <c:pt idx="4">
                  <c:v> - </c:v>
                </c:pt>
                <c:pt idx="5">
                  <c:v> - </c:v>
                </c:pt>
                <c:pt idx="6">
                  <c:v> - </c:v>
                </c:pt>
                <c:pt idx="7">
                  <c:v> - </c:v>
                </c:pt>
                <c:pt idx="8">
                  <c:v> - </c:v>
                </c:pt>
                <c:pt idx="9">
                  <c:v> - </c:v>
                </c:pt>
              </c:strCache>
            </c:strRef>
          </c:cat>
          <c:val>
            <c:numRef>
              <c:f>'SUMMARY Rates'!$C$31:$L$31</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1-A01C-4FBB-B8AF-AC426CE2A73B}"/>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'SUMMARY Rates'!$B$54</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'SUMMARY Rates'!$C$77:$L$77</c:f>
              <c:strCache>
                <c:ptCount val="10"/>
                <c:pt idx="0">
                  <c:v> - </c:v>
                </c:pt>
                <c:pt idx="1">
                  <c:v> - </c:v>
                </c:pt>
                <c:pt idx="2">
                  <c:v> - </c:v>
                </c:pt>
                <c:pt idx="3">
                  <c:v> - </c:v>
                </c:pt>
                <c:pt idx="4">
                  <c:v> - </c:v>
                </c:pt>
                <c:pt idx="5">
                  <c:v> - </c:v>
                </c:pt>
                <c:pt idx="6">
                  <c:v> - </c:v>
                </c:pt>
                <c:pt idx="7">
                  <c:v> - </c:v>
                </c:pt>
                <c:pt idx="8">
                  <c:v> - </c:v>
                </c:pt>
                <c:pt idx="9">
                  <c:v> - </c:v>
                </c:pt>
              </c:strCache>
            </c:strRef>
          </c:cat>
          <c:val>
            <c:numRef>
              <c:f>'SUMMARY Rates'!$C$54:$L$54</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CA90-4FEF-9E68-39D79DD31686}"/>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JOB Rates'!$A$31</c:f>
          <c:strCache>
            <c:ptCount val="1"/>
            <c:pt idx="0">
              <c:v>Process Measure Compliance for  Staff</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JOB Rates'!$B$8</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JOB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JOB Rates'!$C$8:$N$8</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DB23-4B94-AC49-C5E758B1862D}"/>
            </c:ext>
          </c:extLst>
        </c:ser>
        <c:ser>
          <c:idx val="1"/>
          <c:order val="1"/>
          <c:tx>
            <c:strRef>
              <c:f>'BY JOB Rates'!$B$32</c:f>
              <c:strCache>
                <c:ptCount val="1"/>
                <c:pt idx="0">
                  <c:v>GOAL RATE: </c:v>
                </c:pt>
              </c:strCache>
            </c:strRef>
          </c:tx>
          <c:spPr>
            <a:ln w="28575" cap="rnd">
              <a:solidFill>
                <a:schemeClr val="accent6"/>
              </a:solidFill>
              <a:prstDash val="sysDash"/>
              <a:round/>
            </a:ln>
            <a:effectLst/>
          </c:spPr>
          <c:marker>
            <c:symbol val="none"/>
          </c:marker>
          <c:cat>
            <c:strRef>
              <c:f>'BY JOB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JOB Rates'!$C$32:$N$32</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BBDB-4FB5-BACE-0964822AA0EB}"/>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JOB Rates'!$A$32</c:f>
          <c:strCache>
            <c:ptCount val="1"/>
            <c:pt idx="0">
              <c:v>Average # Failures per Assessment for  Staff</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JOB Rates'!$B$9</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JOB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JOB Rates'!$C$9:$N$9</c:f>
              <c:numCache>
                <c:formatCode>0.00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51C7-40B2-B852-4D0D962FE630}"/>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JOB Rates'!$A$31</c:f>
          <c:strCache>
            <c:ptCount val="1"/>
            <c:pt idx="0">
              <c:v>Process Measure Compliance for  Staff</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JOB Rates'!$B$53</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JOB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JOB Rates'!$C$53:$L$53</c:f>
              <c:numCache>
                <c:formatCode>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787F-4A13-AC3D-A8DAAFE4220B}"/>
            </c:ext>
          </c:extLst>
        </c:ser>
        <c:ser>
          <c:idx val="1"/>
          <c:order val="1"/>
          <c:tx>
            <c:strRef>
              <c:f>'BY JOB Rates'!$B$32</c:f>
              <c:strCache>
                <c:ptCount val="1"/>
                <c:pt idx="0">
                  <c:v>GOAL RATE: </c:v>
                </c:pt>
              </c:strCache>
            </c:strRef>
          </c:tx>
          <c:spPr>
            <a:ln w="28575" cap="rnd">
              <a:solidFill>
                <a:schemeClr val="accent6"/>
              </a:solidFill>
              <a:prstDash val="sysDash"/>
              <a:round/>
            </a:ln>
            <a:effectLst/>
          </c:spPr>
          <c:marker>
            <c:symbol val="none"/>
          </c:marker>
          <c:cat>
            <c:strRef>
              <c:f>'BY JOB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JOB Rates'!$C$32:$L$32</c:f>
              <c:numCache>
                <c:formatCode>General</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1-787F-4A13-AC3D-A8DAAFE4220B}"/>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JOB Rates'!$A$32</c:f>
          <c:strCache>
            <c:ptCount val="1"/>
            <c:pt idx="0">
              <c:v>Average # Failures per Assessment for  Staff</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JOB Rates'!$B$54</c:f>
              <c:strCache>
                <c:ptCount val="1"/>
                <c:pt idx="0">
                  <c:v>Average # Failures per Assessment</c:v>
                </c:pt>
              </c:strCache>
            </c:strRef>
          </c:tx>
          <c:spPr>
            <a:ln w="28575" cap="rnd">
              <a:solidFill>
                <a:schemeClr val="accent2"/>
              </a:solidFill>
              <a:round/>
            </a:ln>
            <a:effectLst/>
          </c:spPr>
          <c:marker>
            <c:symbol val="x"/>
            <c:size val="5"/>
            <c:spPr>
              <a:solidFill>
                <a:schemeClr val="accent2">
                  <a:lumMod val="40000"/>
                  <a:lumOff val="60000"/>
                </a:schemeClr>
              </a:solidFill>
              <a:ln w="9525">
                <a:solidFill>
                  <a:schemeClr val="accent2">
                    <a:lumMod val="75000"/>
                  </a:schemeClr>
                </a:solidFill>
              </a:ln>
              <a:effectLst/>
            </c:spPr>
          </c:marker>
          <c:cat>
            <c:strRef>
              <c:f>'BY JOB Rates'!$C$77:$L$77</c:f>
              <c:strCache>
                <c:ptCount val="10"/>
                <c:pt idx="0">
                  <c:v> - </c:v>
                </c:pt>
                <c:pt idx="1">
                  <c:v> - </c:v>
                </c:pt>
                <c:pt idx="2">
                  <c:v> - </c:v>
                </c:pt>
                <c:pt idx="3">
                  <c:v> - </c:v>
                </c:pt>
                <c:pt idx="4">
                  <c:v> - </c:v>
                </c:pt>
                <c:pt idx="5">
                  <c:v> - </c:v>
                </c:pt>
                <c:pt idx="6">
                  <c:v> - </c:v>
                </c:pt>
                <c:pt idx="7">
                  <c:v> - </c:v>
                </c:pt>
                <c:pt idx="8">
                  <c:v> - </c:v>
                </c:pt>
                <c:pt idx="9">
                  <c:v> - </c:v>
                </c:pt>
              </c:strCache>
            </c:strRef>
          </c:cat>
          <c:val>
            <c:numRef>
              <c:f>'BY JOB Rates'!$C$54:$L$54</c:f>
              <c:numCache>
                <c:formatCode>0.00</c:formatCode>
                <c:ptCount val="10"/>
                <c:pt idx="0">
                  <c:v>#N/A</c:v>
                </c:pt>
                <c:pt idx="1">
                  <c:v>#N/A</c:v>
                </c:pt>
                <c:pt idx="2">
                  <c:v>#N/A</c:v>
                </c:pt>
                <c:pt idx="3">
                  <c:v>#N/A</c:v>
                </c:pt>
                <c:pt idx="4">
                  <c:v>#N/A</c:v>
                </c:pt>
                <c:pt idx="5">
                  <c:v>#N/A</c:v>
                </c:pt>
                <c:pt idx="6">
                  <c:v>#N/A</c:v>
                </c:pt>
                <c:pt idx="7">
                  <c:v>#N/A</c:v>
                </c:pt>
                <c:pt idx="8">
                  <c:v>#N/A</c:v>
                </c:pt>
                <c:pt idx="9">
                  <c:v>#N/A</c:v>
                </c:pt>
              </c:numCache>
            </c:numRef>
          </c:val>
          <c:smooth val="0"/>
          <c:extLst>
            <c:ext xmlns:c16="http://schemas.microsoft.com/office/drawing/2014/chart" uri="{C3380CC4-5D6E-409C-BE32-E72D297353CC}">
              <c16:uniqueId val="{00000000-3E0A-4DDF-B483-F5A371050C03}"/>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'BY LOC Rates'!$A$31</c:f>
          <c:strCache>
            <c:ptCount val="1"/>
            <c:pt idx="0">
              <c:v>Process Measure Compliance for Location: </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'BY LOC Rates'!$B$8</c:f>
              <c:strCache>
                <c:ptCount val="1"/>
                <c:pt idx="0">
                  <c:v>Process Measure Compliance</c:v>
                </c:pt>
              </c:strCache>
            </c:strRef>
          </c:tx>
          <c:spPr>
            <a:ln w="28575" cap="rnd">
              <a:solidFill>
                <a:srgbClr val="0070C0"/>
              </a:solidFill>
              <a:round/>
            </a:ln>
            <a:effectLst/>
          </c:spPr>
          <c:marker>
            <c:symbol val="circle"/>
            <c:size val="5"/>
            <c:spPr>
              <a:solidFill>
                <a:srgbClr val="002060"/>
              </a:solidFill>
              <a:ln w="9525">
                <a:solidFill>
                  <a:srgbClr val="002060"/>
                </a:solidFill>
              </a:ln>
              <a:effectLst/>
            </c:spPr>
          </c:marker>
          <c:cat>
            <c:strRef>
              <c:f>'BY LOC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LOC Rates'!$C$8:$N$8</c:f>
              <c:numCache>
                <c:formatCode>0.0%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0-06E5-4EA0-B341-90A23C8D8A87}"/>
            </c:ext>
          </c:extLst>
        </c:ser>
        <c:ser>
          <c:idx val="1"/>
          <c:order val="1"/>
          <c:tx>
            <c:strRef>
              <c:f>'BY LOC Rates'!$B$32</c:f>
              <c:strCache>
                <c:ptCount val="1"/>
                <c:pt idx="0">
                  <c:v>GOAL RATE: </c:v>
                </c:pt>
              </c:strCache>
            </c:strRef>
          </c:tx>
          <c:spPr>
            <a:ln w="28575" cap="rnd">
              <a:solidFill>
                <a:schemeClr val="accent6"/>
              </a:solidFill>
              <a:prstDash val="sysDash"/>
              <a:round/>
            </a:ln>
            <a:effectLst/>
          </c:spPr>
          <c:marker>
            <c:symbol val="none"/>
          </c:marker>
          <c:cat>
            <c:strRef>
              <c:f>'BY LOC Rates'!$C$5:$N$5</c:f>
              <c:strCache>
                <c:ptCount val="12"/>
                <c:pt idx="0">
                  <c:v>Month_1</c:v>
                </c:pt>
                <c:pt idx="1">
                  <c:v>Month_2</c:v>
                </c:pt>
                <c:pt idx="2">
                  <c:v>Month_3</c:v>
                </c:pt>
                <c:pt idx="3">
                  <c:v>Month_4</c:v>
                </c:pt>
                <c:pt idx="4">
                  <c:v>Month_5</c:v>
                </c:pt>
                <c:pt idx="5">
                  <c:v>Month_6</c:v>
                </c:pt>
                <c:pt idx="6">
                  <c:v>Month_7</c:v>
                </c:pt>
                <c:pt idx="7">
                  <c:v>Month_8</c:v>
                </c:pt>
                <c:pt idx="8">
                  <c:v>Month_9</c:v>
                </c:pt>
                <c:pt idx="9">
                  <c:v>Month_10</c:v>
                </c:pt>
                <c:pt idx="10">
                  <c:v>Month_11</c:v>
                </c:pt>
                <c:pt idx="11">
                  <c:v>Month_12</c:v>
                </c:pt>
              </c:strCache>
            </c:strRef>
          </c:cat>
          <c:val>
            <c:numRef>
              <c:f>'BY LOC Rates'!$C$32:$N$32</c:f>
              <c:numCache>
                <c:formatCode>General</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smooth val="0"/>
          <c:extLst>
            <c:ext xmlns:c16="http://schemas.microsoft.com/office/drawing/2014/chart" uri="{C3380CC4-5D6E-409C-BE32-E72D297353CC}">
              <c16:uniqueId val="{00000001-164B-4D2C-AEEB-2BA284380058}"/>
            </c:ext>
          </c:extLst>
        </c:ser>
        <c:dLbls>
          <c:showLegendKey val="0"/>
          <c:showVal val="0"/>
          <c:showCatName val="0"/>
          <c:showSerName val="0"/>
          <c:showPercent val="0"/>
          <c:showBubbleSize val="0"/>
        </c:dLbls>
        <c:marker val="1"/>
        <c:smooth val="0"/>
        <c:axId val="1371078768"/>
        <c:axId val="490788575"/>
      </c:lineChart>
      <c:catAx>
        <c:axId val="137107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90788575"/>
        <c:crosses val="autoZero"/>
        <c:auto val="1"/>
        <c:lblAlgn val="ctr"/>
        <c:lblOffset val="100"/>
        <c:noMultiLvlLbl val="0"/>
      </c:catAx>
      <c:valAx>
        <c:axId val="49078857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371078768"/>
        <c:crosses val="autoZero"/>
        <c:crossBetween val="between"/>
      </c:valAx>
      <c:spPr>
        <a:solidFill>
          <a:schemeClr val="bg1">
            <a:lumMod val="95000"/>
          </a:schemeClr>
        </a:solidFill>
        <a:ln>
          <a:noFill/>
        </a:ln>
        <a:effectLst/>
      </c:spPr>
    </c:plotArea>
    <c:legend>
      <c:legendPos val="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image" Target="../media/image1.png"/><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media/image1.png"/><Relationship Id="rId4" Type="http://schemas.openxmlformats.org/officeDocument/2006/relationships/chart" Target="../charts/chart1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image" Target="../media/image1.png"/><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image" Target="../media/image1.png"/><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twoCellAnchor>
    <xdr:from>
      <xdr:col>0</xdr:col>
      <xdr:colOff>0</xdr:colOff>
      <xdr:row>64</xdr:row>
      <xdr:rowOff>0</xdr:rowOff>
    </xdr:from>
    <xdr:to>
      <xdr:col>12</xdr:col>
      <xdr:colOff>9524</xdr:colOff>
      <xdr:row>66</xdr:row>
      <xdr:rowOff>97227</xdr:rowOff>
    </xdr:to>
    <xdr:sp macro="" textlink="">
      <xdr:nvSpPr>
        <xdr:cNvPr id="2" name="Text Box 2">
          <a:extLst>
            <a:ext uri="{FF2B5EF4-FFF2-40B4-BE49-F238E27FC236}">
              <a16:creationId xmlns:a16="http://schemas.microsoft.com/office/drawing/2014/main" id="{25DCD5AB-DE72-4D7E-A40C-BC2DAC96B74B}"/>
            </a:ext>
            <a:ext uri="{C183D7F6-B498-43B3-948B-1728B52AA6E4}">
              <adec:decorative xmlns:adec="http://schemas.microsoft.com/office/drawing/2017/decorative" val="1"/>
            </a:ext>
          </a:extLst>
        </xdr:cNvPr>
        <xdr:cNvSpPr txBox="1">
          <a:spLocks noChangeArrowheads="1"/>
        </xdr:cNvSpPr>
      </xdr:nvSpPr>
      <xdr:spPr bwMode="auto">
        <a:xfrm>
          <a:off x="0" y="17087850"/>
          <a:ext cx="9267824" cy="421077"/>
        </a:xfrm>
        <a:prstGeom prst="rect">
          <a:avLst/>
        </a:prstGeom>
        <a:noFill/>
        <a:ln w="9525">
          <a:noFill/>
          <a:miter lim="800000"/>
          <a:headEnd/>
          <a:tailEnd/>
        </a:ln>
      </xdr:spPr>
      <xdr:txBody>
        <a:bodyPr rot="0" vert="horz" wrap="square" lIns="91440" tIns="45720" rIns="91440" bIns="45720" anchor="t" anchorCtr="0">
          <a:spAutoFit/>
        </a:bodyPr>
        <a:lstStyle>
          <a:defPPr>
            <a:defRPr lang="en-US"/>
          </a:defPPr>
          <a:lvl1pPr marL="0" algn="l" defTabSz="685800" rtl="0" eaLnBrk="1" latinLnBrk="0" hangingPunct="1">
            <a:defRPr sz="1350" kern="1200">
              <a:solidFill>
                <a:schemeClr val="tx1"/>
              </a:solidFill>
              <a:latin typeface="+mn-lt"/>
              <a:ea typeface="+mn-ea"/>
              <a:cs typeface="+mn-cs"/>
            </a:defRPr>
          </a:lvl1pPr>
          <a:lvl2pPr marL="342900" algn="l" defTabSz="685800" rtl="0" eaLnBrk="1" latinLnBrk="0" hangingPunct="1">
            <a:defRPr sz="1350" kern="1200">
              <a:solidFill>
                <a:schemeClr val="tx1"/>
              </a:solidFill>
              <a:latin typeface="+mn-lt"/>
              <a:ea typeface="+mn-ea"/>
              <a:cs typeface="+mn-cs"/>
            </a:defRPr>
          </a:lvl2pPr>
          <a:lvl3pPr marL="685800" algn="l" defTabSz="685800" rtl="0" eaLnBrk="1" latinLnBrk="0" hangingPunct="1">
            <a:defRPr sz="1350" kern="1200">
              <a:solidFill>
                <a:schemeClr val="tx1"/>
              </a:solidFill>
              <a:latin typeface="+mn-lt"/>
              <a:ea typeface="+mn-ea"/>
              <a:cs typeface="+mn-cs"/>
            </a:defRPr>
          </a:lvl3pPr>
          <a:lvl4pPr marL="1028700" algn="l" defTabSz="685800" rtl="0" eaLnBrk="1" latinLnBrk="0" hangingPunct="1">
            <a:defRPr sz="1350" kern="1200">
              <a:solidFill>
                <a:schemeClr val="tx1"/>
              </a:solidFill>
              <a:latin typeface="+mn-lt"/>
              <a:ea typeface="+mn-ea"/>
              <a:cs typeface="+mn-cs"/>
            </a:defRPr>
          </a:lvl4pPr>
          <a:lvl5pPr marL="1371600" algn="l" defTabSz="685800" rtl="0" eaLnBrk="1" latinLnBrk="0" hangingPunct="1">
            <a:defRPr sz="1350" kern="1200">
              <a:solidFill>
                <a:schemeClr val="tx1"/>
              </a:solidFill>
              <a:latin typeface="+mn-lt"/>
              <a:ea typeface="+mn-ea"/>
              <a:cs typeface="+mn-cs"/>
            </a:defRPr>
          </a:lvl5pPr>
          <a:lvl6pPr marL="1714500" algn="l" defTabSz="685800" rtl="0" eaLnBrk="1" latinLnBrk="0" hangingPunct="1">
            <a:defRPr sz="1350" kern="1200">
              <a:solidFill>
                <a:schemeClr val="tx1"/>
              </a:solidFill>
              <a:latin typeface="+mn-lt"/>
              <a:ea typeface="+mn-ea"/>
              <a:cs typeface="+mn-cs"/>
            </a:defRPr>
          </a:lvl6pPr>
          <a:lvl7pPr marL="2057400" algn="l" defTabSz="685800" rtl="0" eaLnBrk="1" latinLnBrk="0" hangingPunct="1">
            <a:defRPr sz="1350" kern="1200">
              <a:solidFill>
                <a:schemeClr val="tx1"/>
              </a:solidFill>
              <a:latin typeface="+mn-lt"/>
              <a:ea typeface="+mn-ea"/>
              <a:cs typeface="+mn-cs"/>
            </a:defRPr>
          </a:lvl7pPr>
          <a:lvl8pPr marL="2400300" algn="l" defTabSz="685800" rtl="0" eaLnBrk="1" latinLnBrk="0" hangingPunct="1">
            <a:defRPr sz="1350" kern="1200">
              <a:solidFill>
                <a:schemeClr val="tx1"/>
              </a:solidFill>
              <a:latin typeface="+mn-lt"/>
              <a:ea typeface="+mn-ea"/>
              <a:cs typeface="+mn-cs"/>
            </a:defRPr>
          </a:lvl8pPr>
          <a:lvl9pPr marL="2743200" algn="l" defTabSz="685800" rtl="0" eaLnBrk="1" latinLnBrk="0" hangingPunct="1">
            <a:defRPr sz="1350" kern="1200">
              <a:solidFill>
                <a:schemeClr val="tx1"/>
              </a:solidFill>
              <a:latin typeface="+mn-lt"/>
              <a:ea typeface="+mn-ea"/>
              <a:cs typeface="+mn-cs"/>
            </a:defRPr>
          </a:lvl9pPr>
        </a:lstStyle>
        <a:p>
          <a:pPr marL="0" marR="0">
            <a:spcBef>
              <a:spcPts val="0"/>
            </a:spcBef>
            <a:spcAft>
              <a:spcPts val="0"/>
            </a:spcAft>
          </a:pPr>
          <a:r>
            <a:rPr lang="en-US" sz="700" kern="1200">
              <a:solidFill>
                <a:schemeClr val="tx1"/>
              </a:solidFill>
              <a:effectLst/>
              <a:latin typeface="+mn-lt"/>
              <a:ea typeface="+mn-ea"/>
              <a:cs typeface="+mn-cs"/>
            </a:rPr>
            <a:t>This material was prepared by Health Quality Innovators, a Quality</a:t>
          </a:r>
          <a:r>
            <a:rPr lang="en-US" sz="700" kern="1200" baseline="0">
              <a:solidFill>
                <a:schemeClr val="tx1"/>
              </a:solidFill>
              <a:effectLst/>
              <a:latin typeface="+mn-lt"/>
              <a:ea typeface="+mn-ea"/>
              <a:cs typeface="+mn-cs"/>
            </a:rPr>
            <a:t> Innovation Network-Quality Improvement Organization</a:t>
          </a:r>
          <a:r>
            <a:rPr lang="en-US" sz="700" kern="1200">
              <a:solidFill>
                <a:schemeClr val="tx1"/>
              </a:solidFill>
              <a:effectLst/>
              <a:latin typeface="+mn-lt"/>
              <a:ea typeface="+mn-ea"/>
              <a:cs typeface="+mn-cs"/>
            </a:rPr>
            <a:t> (QIN-QIO) under contract with the Centers for Medicare &amp; Medicaid Services (CMS), an agency of the U.S. Department of Health and Human Services (HHS). Views expressed in this material do not necessarily reflect the official views or policy of CMS or HHS, and any reference to a specific product or entity herein does not constitute endorsement of that product or entity by CMS or HHS</a:t>
          </a:r>
          <a:r>
            <a:rPr lang="en-US" sz="700">
              <a:effectLst/>
              <a:latin typeface="+mn-lt"/>
              <a:ea typeface="Times New Roman" panose="02020603050405020304" pitchFamily="18" charset="0"/>
              <a:cs typeface="Calibri" panose="020F0502020204030204" pitchFamily="34" charset="0"/>
            </a:rPr>
            <a:t>. 13SOW/HQI/QIN-QIO-1067-01/12/26</a:t>
          </a:r>
          <a:endParaRPr lang="en-US" sz="700">
            <a:effectLst/>
            <a:latin typeface="+mn-lt"/>
            <a:ea typeface="Calibri" panose="020F0502020204030204" pitchFamily="34" charset="0"/>
            <a:cs typeface="Times New Roman" panose="02020603050405020304" pitchFamily="18" charset="0"/>
          </a:endParaRPr>
        </a:p>
      </xdr:txBody>
    </xdr:sp>
    <xdr:clientData/>
  </xdr:twoCellAnchor>
  <xdr:twoCellAnchor editAs="oneCell">
    <xdr:from>
      <xdr:col>10</xdr:col>
      <xdr:colOff>405776</xdr:colOff>
      <xdr:row>0</xdr:row>
      <xdr:rowOff>19050</xdr:rowOff>
    </xdr:from>
    <xdr:to>
      <xdr:col>15</xdr:col>
      <xdr:colOff>85725</xdr:colOff>
      <xdr:row>1</xdr:row>
      <xdr:rowOff>227459</xdr:rowOff>
    </xdr:to>
    <xdr:pic>
      <xdr:nvPicPr>
        <xdr:cNvPr id="8" name="Picture 7" descr="Logo depicting Health Quality Innovators as the Quality Innovation Network-Quality Improvement Organization over CMS' Southeast region">
          <a:extLst>
            <a:ext uri="{FF2B5EF4-FFF2-40B4-BE49-F238E27FC236}">
              <a16:creationId xmlns:a16="http://schemas.microsoft.com/office/drawing/2014/main" id="{8003F879-5F60-BF68-9423-DD0BA213D8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2976" y="19050"/>
          <a:ext cx="2632699" cy="7799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29</xdr:row>
      <xdr:rowOff>0</xdr:rowOff>
    </xdr:from>
    <xdr:to>
      <xdr:col>4</xdr:col>
      <xdr:colOff>716280</xdr:colOff>
      <xdr:row>44</xdr:row>
      <xdr:rowOff>0</xdr:rowOff>
    </xdr:to>
    <xdr:graphicFrame macro="">
      <xdr:nvGraphicFramePr>
        <xdr:cNvPr id="3" name="Chart 2">
          <a:extLst>
            <a:ext uri="{FF2B5EF4-FFF2-40B4-BE49-F238E27FC236}">
              <a16:creationId xmlns:a16="http://schemas.microsoft.com/office/drawing/2014/main" id="{7C33047C-920D-48CF-819C-881FD07ABE46}"/>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29</xdr:row>
      <xdr:rowOff>0</xdr:rowOff>
    </xdr:from>
    <xdr:to>
      <xdr:col>13</xdr:col>
      <xdr:colOff>487680</xdr:colOff>
      <xdr:row>44</xdr:row>
      <xdr:rowOff>0</xdr:rowOff>
    </xdr:to>
    <xdr:graphicFrame macro="">
      <xdr:nvGraphicFramePr>
        <xdr:cNvPr id="6" name="Chart 5">
          <a:extLst>
            <a:ext uri="{FF2B5EF4-FFF2-40B4-BE49-F238E27FC236}">
              <a16:creationId xmlns:a16="http://schemas.microsoft.com/office/drawing/2014/main" id="{1D9309EE-0491-4F84-9165-EA153C55E00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76</xdr:row>
      <xdr:rowOff>0</xdr:rowOff>
    </xdr:from>
    <xdr:to>
      <xdr:col>4</xdr:col>
      <xdr:colOff>716280</xdr:colOff>
      <xdr:row>91</xdr:row>
      <xdr:rowOff>0</xdr:rowOff>
    </xdr:to>
    <xdr:graphicFrame macro="">
      <xdr:nvGraphicFramePr>
        <xdr:cNvPr id="9" name="Chart 8">
          <a:extLst>
            <a:ext uri="{FF2B5EF4-FFF2-40B4-BE49-F238E27FC236}">
              <a16:creationId xmlns:a16="http://schemas.microsoft.com/office/drawing/2014/main" id="{0D35E012-29C4-4210-ADC8-305622008BA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76</xdr:row>
      <xdr:rowOff>0</xdr:rowOff>
    </xdr:from>
    <xdr:to>
      <xdr:col>12</xdr:col>
      <xdr:colOff>541020</xdr:colOff>
      <xdr:row>91</xdr:row>
      <xdr:rowOff>0</xdr:rowOff>
    </xdr:to>
    <xdr:graphicFrame macro="">
      <xdr:nvGraphicFramePr>
        <xdr:cNvPr id="10" name="Chart 9">
          <a:extLst>
            <a:ext uri="{FF2B5EF4-FFF2-40B4-BE49-F238E27FC236}">
              <a16:creationId xmlns:a16="http://schemas.microsoft.com/office/drawing/2014/main" id="{59E5BE19-A4F3-4C82-AC68-B1CB3461321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590549</xdr:colOff>
      <xdr:row>0</xdr:row>
      <xdr:rowOff>0</xdr:rowOff>
    </xdr:from>
    <xdr:to>
      <xdr:col>13</xdr:col>
      <xdr:colOff>694560</xdr:colOff>
      <xdr:row>0</xdr:row>
      <xdr:rowOff>657224</xdr:rowOff>
    </xdr:to>
    <xdr:pic>
      <xdr:nvPicPr>
        <xdr:cNvPr id="2" name="Picture 1" descr="Logo depicting Health Quality Innovators as the Quality Innovation Network-Quality Improvement Organization over CMS' Southeast region">
          <a:extLst>
            <a:ext uri="{FF2B5EF4-FFF2-40B4-BE49-F238E27FC236}">
              <a16:creationId xmlns:a16="http://schemas.microsoft.com/office/drawing/2014/main" id="{2E790FE1-AE57-43BA-9513-2D87A0862D6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72599" y="0"/>
          <a:ext cx="2218561" cy="6572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0</xdr:rowOff>
    </xdr:from>
    <xdr:to>
      <xdr:col>4</xdr:col>
      <xdr:colOff>716280</xdr:colOff>
      <xdr:row>45</xdr:row>
      <xdr:rowOff>0</xdr:rowOff>
    </xdr:to>
    <xdr:graphicFrame macro="">
      <xdr:nvGraphicFramePr>
        <xdr:cNvPr id="2" name="Chart 1">
          <a:extLst>
            <a:ext uri="{FF2B5EF4-FFF2-40B4-BE49-F238E27FC236}">
              <a16:creationId xmlns:a16="http://schemas.microsoft.com/office/drawing/2014/main" id="{4121E75F-FAA1-4354-9D9E-E11A55B7F2A3}"/>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30</xdr:row>
      <xdr:rowOff>0</xdr:rowOff>
    </xdr:from>
    <xdr:to>
      <xdr:col>13</xdr:col>
      <xdr:colOff>487680</xdr:colOff>
      <xdr:row>45</xdr:row>
      <xdr:rowOff>0</xdr:rowOff>
    </xdr:to>
    <xdr:graphicFrame macro="">
      <xdr:nvGraphicFramePr>
        <xdr:cNvPr id="4" name="Chart 3">
          <a:extLst>
            <a:ext uri="{FF2B5EF4-FFF2-40B4-BE49-F238E27FC236}">
              <a16:creationId xmlns:a16="http://schemas.microsoft.com/office/drawing/2014/main" id="{2C813B85-7D61-4E94-A8C7-185646C7201E}"/>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76</xdr:row>
      <xdr:rowOff>0</xdr:rowOff>
    </xdr:from>
    <xdr:to>
      <xdr:col>4</xdr:col>
      <xdr:colOff>716280</xdr:colOff>
      <xdr:row>91</xdr:row>
      <xdr:rowOff>0</xdr:rowOff>
    </xdr:to>
    <xdr:graphicFrame macro="">
      <xdr:nvGraphicFramePr>
        <xdr:cNvPr id="5" name="Chart 4">
          <a:extLst>
            <a:ext uri="{FF2B5EF4-FFF2-40B4-BE49-F238E27FC236}">
              <a16:creationId xmlns:a16="http://schemas.microsoft.com/office/drawing/2014/main" id="{25EBE276-8F55-43F0-B424-0D4CFADD7B1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76</xdr:row>
      <xdr:rowOff>0</xdr:rowOff>
    </xdr:from>
    <xdr:to>
      <xdr:col>12</xdr:col>
      <xdr:colOff>541020</xdr:colOff>
      <xdr:row>91</xdr:row>
      <xdr:rowOff>0</xdr:rowOff>
    </xdr:to>
    <xdr:graphicFrame macro="">
      <xdr:nvGraphicFramePr>
        <xdr:cNvPr id="6" name="Chart 5">
          <a:extLst>
            <a:ext uri="{FF2B5EF4-FFF2-40B4-BE49-F238E27FC236}">
              <a16:creationId xmlns:a16="http://schemas.microsoft.com/office/drawing/2014/main" id="{FB3C43E5-6A63-42D6-914F-6273ED9CBC90}"/>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28575</xdr:colOff>
      <xdr:row>1</xdr:row>
      <xdr:rowOff>12690</xdr:rowOff>
    </xdr:from>
    <xdr:to>
      <xdr:col>13</xdr:col>
      <xdr:colOff>665986</xdr:colOff>
      <xdr:row>1</xdr:row>
      <xdr:rowOff>619124</xdr:rowOff>
    </xdr:to>
    <xdr:pic>
      <xdr:nvPicPr>
        <xdr:cNvPr id="7" name="Picture 6" descr="Logo depicting Health Quality Innovators as the Quality Innovation Network-Quality Improvement Organization over CMS' Southeast region">
          <a:extLst>
            <a:ext uri="{FF2B5EF4-FFF2-40B4-BE49-F238E27FC236}">
              <a16:creationId xmlns:a16="http://schemas.microsoft.com/office/drawing/2014/main" id="{6C8EBFE5-3721-481D-8CDD-111A0089EE2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648825" y="222240"/>
          <a:ext cx="2047111" cy="6064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30</xdr:row>
      <xdr:rowOff>0</xdr:rowOff>
    </xdr:from>
    <xdr:to>
      <xdr:col>4</xdr:col>
      <xdr:colOff>716280</xdr:colOff>
      <xdr:row>45</xdr:row>
      <xdr:rowOff>0</xdr:rowOff>
    </xdr:to>
    <xdr:graphicFrame macro="">
      <xdr:nvGraphicFramePr>
        <xdr:cNvPr id="2" name="Chart 1">
          <a:extLst>
            <a:ext uri="{FF2B5EF4-FFF2-40B4-BE49-F238E27FC236}">
              <a16:creationId xmlns:a16="http://schemas.microsoft.com/office/drawing/2014/main" id="{BC698133-870E-4359-95EF-05E94931632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30</xdr:row>
      <xdr:rowOff>0</xdr:rowOff>
    </xdr:from>
    <xdr:to>
      <xdr:col>13</xdr:col>
      <xdr:colOff>487680</xdr:colOff>
      <xdr:row>45</xdr:row>
      <xdr:rowOff>0</xdr:rowOff>
    </xdr:to>
    <xdr:graphicFrame macro="">
      <xdr:nvGraphicFramePr>
        <xdr:cNvPr id="4" name="Chart 3">
          <a:extLst>
            <a:ext uri="{FF2B5EF4-FFF2-40B4-BE49-F238E27FC236}">
              <a16:creationId xmlns:a16="http://schemas.microsoft.com/office/drawing/2014/main" id="{7873D7D4-FCB7-4854-A70B-FAB912DE167A}"/>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76</xdr:row>
      <xdr:rowOff>0</xdr:rowOff>
    </xdr:from>
    <xdr:to>
      <xdr:col>4</xdr:col>
      <xdr:colOff>716280</xdr:colOff>
      <xdr:row>91</xdr:row>
      <xdr:rowOff>0</xdr:rowOff>
    </xdr:to>
    <xdr:graphicFrame macro="">
      <xdr:nvGraphicFramePr>
        <xdr:cNvPr id="7" name="Chart 6">
          <a:extLst>
            <a:ext uri="{FF2B5EF4-FFF2-40B4-BE49-F238E27FC236}">
              <a16:creationId xmlns:a16="http://schemas.microsoft.com/office/drawing/2014/main" id="{4ED11336-A8F4-4723-A11E-89DBD31154B4}"/>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76</xdr:row>
      <xdr:rowOff>0</xdr:rowOff>
    </xdr:from>
    <xdr:to>
      <xdr:col>12</xdr:col>
      <xdr:colOff>541020</xdr:colOff>
      <xdr:row>91</xdr:row>
      <xdr:rowOff>0</xdr:rowOff>
    </xdr:to>
    <xdr:graphicFrame macro="">
      <xdr:nvGraphicFramePr>
        <xdr:cNvPr id="8" name="Chart 7">
          <a:extLst>
            <a:ext uri="{FF2B5EF4-FFF2-40B4-BE49-F238E27FC236}">
              <a16:creationId xmlns:a16="http://schemas.microsoft.com/office/drawing/2014/main" id="{BFF0269C-04ED-44C8-8A82-FA4BB05E28A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4789</xdr:colOff>
      <xdr:row>1</xdr:row>
      <xdr:rowOff>19050</xdr:rowOff>
    </xdr:from>
    <xdr:to>
      <xdr:col>13</xdr:col>
      <xdr:colOff>685037</xdr:colOff>
      <xdr:row>1</xdr:row>
      <xdr:rowOff>638174</xdr:rowOff>
    </xdr:to>
    <xdr:pic>
      <xdr:nvPicPr>
        <xdr:cNvPr id="5" name="Picture 4" descr="Logo depicting Health Quality Innovators as the Quality Innovation Network-Quality Improvement Organization over CMS' Southeast region">
          <a:extLst>
            <a:ext uri="{FF2B5EF4-FFF2-40B4-BE49-F238E27FC236}">
              <a16:creationId xmlns:a16="http://schemas.microsoft.com/office/drawing/2014/main" id="{CF83D844-9B18-4032-AD55-0BB799D67E3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58389" y="228600"/>
          <a:ext cx="2089948" cy="6191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30</xdr:row>
      <xdr:rowOff>0</xdr:rowOff>
    </xdr:from>
    <xdr:to>
      <xdr:col>4</xdr:col>
      <xdr:colOff>716280</xdr:colOff>
      <xdr:row>45</xdr:row>
      <xdr:rowOff>0</xdr:rowOff>
    </xdr:to>
    <xdr:graphicFrame macro="">
      <xdr:nvGraphicFramePr>
        <xdr:cNvPr id="2" name="Chart 1">
          <a:extLst>
            <a:ext uri="{FF2B5EF4-FFF2-40B4-BE49-F238E27FC236}">
              <a16:creationId xmlns:a16="http://schemas.microsoft.com/office/drawing/2014/main" id="{CFCE4341-396B-4EF6-A467-3D1AED9182E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30</xdr:row>
      <xdr:rowOff>0</xdr:rowOff>
    </xdr:from>
    <xdr:to>
      <xdr:col>13</xdr:col>
      <xdr:colOff>487680</xdr:colOff>
      <xdr:row>45</xdr:row>
      <xdr:rowOff>0</xdr:rowOff>
    </xdr:to>
    <xdr:graphicFrame macro="">
      <xdr:nvGraphicFramePr>
        <xdr:cNvPr id="4" name="Chart 3">
          <a:extLst>
            <a:ext uri="{FF2B5EF4-FFF2-40B4-BE49-F238E27FC236}">
              <a16:creationId xmlns:a16="http://schemas.microsoft.com/office/drawing/2014/main" id="{2F53F3CB-A9B5-4CE6-A640-8187E919999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76</xdr:row>
      <xdr:rowOff>0</xdr:rowOff>
    </xdr:from>
    <xdr:to>
      <xdr:col>4</xdr:col>
      <xdr:colOff>716280</xdr:colOff>
      <xdr:row>91</xdr:row>
      <xdr:rowOff>0</xdr:rowOff>
    </xdr:to>
    <xdr:graphicFrame macro="">
      <xdr:nvGraphicFramePr>
        <xdr:cNvPr id="5" name="Chart 4">
          <a:extLst>
            <a:ext uri="{FF2B5EF4-FFF2-40B4-BE49-F238E27FC236}">
              <a16:creationId xmlns:a16="http://schemas.microsoft.com/office/drawing/2014/main" id="{AE5B2BDC-707B-445F-8575-96BF8E255CD5}"/>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76</xdr:row>
      <xdr:rowOff>0</xdr:rowOff>
    </xdr:from>
    <xdr:to>
      <xdr:col>12</xdr:col>
      <xdr:colOff>541020</xdr:colOff>
      <xdr:row>91</xdr:row>
      <xdr:rowOff>0</xdr:rowOff>
    </xdr:to>
    <xdr:graphicFrame macro="">
      <xdr:nvGraphicFramePr>
        <xdr:cNvPr id="6" name="Chart 5">
          <a:extLst>
            <a:ext uri="{FF2B5EF4-FFF2-40B4-BE49-F238E27FC236}">
              <a16:creationId xmlns:a16="http://schemas.microsoft.com/office/drawing/2014/main" id="{0F1B7BBE-AE79-46EA-828D-03CF23D492D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704849</xdr:colOff>
      <xdr:row>1</xdr:row>
      <xdr:rowOff>24335</xdr:rowOff>
    </xdr:from>
    <xdr:to>
      <xdr:col>13</xdr:col>
      <xdr:colOff>694560</xdr:colOff>
      <xdr:row>1</xdr:row>
      <xdr:rowOff>647699</xdr:rowOff>
    </xdr:to>
    <xdr:pic>
      <xdr:nvPicPr>
        <xdr:cNvPr id="7" name="Picture 6" descr="Logo depicting Health Quality Innovators as the Quality Innovation Network-Quality Improvement Organization over CMS' Southeast region">
          <a:extLst>
            <a:ext uri="{FF2B5EF4-FFF2-40B4-BE49-F238E27FC236}">
              <a16:creationId xmlns:a16="http://schemas.microsoft.com/office/drawing/2014/main" id="{38E4C1FB-A267-461E-9A16-D31E0ABE528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53599" y="233885"/>
          <a:ext cx="2104261" cy="62336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30</xdr:row>
      <xdr:rowOff>0</xdr:rowOff>
    </xdr:from>
    <xdr:to>
      <xdr:col>4</xdr:col>
      <xdr:colOff>716280</xdr:colOff>
      <xdr:row>45</xdr:row>
      <xdr:rowOff>0</xdr:rowOff>
    </xdr:to>
    <xdr:graphicFrame macro="">
      <xdr:nvGraphicFramePr>
        <xdr:cNvPr id="2" name="Chart 1">
          <a:extLst>
            <a:ext uri="{FF2B5EF4-FFF2-40B4-BE49-F238E27FC236}">
              <a16:creationId xmlns:a16="http://schemas.microsoft.com/office/drawing/2014/main" id="{3A7DF7EA-E244-4CE7-B019-FF7D50B6F862}"/>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30</xdr:row>
      <xdr:rowOff>0</xdr:rowOff>
    </xdr:from>
    <xdr:to>
      <xdr:col>13</xdr:col>
      <xdr:colOff>487680</xdr:colOff>
      <xdr:row>45</xdr:row>
      <xdr:rowOff>0</xdr:rowOff>
    </xdr:to>
    <xdr:graphicFrame macro="">
      <xdr:nvGraphicFramePr>
        <xdr:cNvPr id="4" name="Chart 3">
          <a:extLst>
            <a:ext uri="{FF2B5EF4-FFF2-40B4-BE49-F238E27FC236}">
              <a16:creationId xmlns:a16="http://schemas.microsoft.com/office/drawing/2014/main" id="{8FDB5734-B7F8-4D4F-B5B1-A9E794F45808}"/>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76</xdr:row>
      <xdr:rowOff>0</xdr:rowOff>
    </xdr:from>
    <xdr:to>
      <xdr:col>4</xdr:col>
      <xdr:colOff>716280</xdr:colOff>
      <xdr:row>91</xdr:row>
      <xdr:rowOff>0</xdr:rowOff>
    </xdr:to>
    <xdr:graphicFrame macro="">
      <xdr:nvGraphicFramePr>
        <xdr:cNvPr id="5" name="Chart 4">
          <a:extLst>
            <a:ext uri="{FF2B5EF4-FFF2-40B4-BE49-F238E27FC236}">
              <a16:creationId xmlns:a16="http://schemas.microsoft.com/office/drawing/2014/main" id="{273E733D-D7B2-45AB-9149-4A5745E01F71}"/>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76</xdr:row>
      <xdr:rowOff>0</xdr:rowOff>
    </xdr:from>
    <xdr:to>
      <xdr:col>12</xdr:col>
      <xdr:colOff>541020</xdr:colOff>
      <xdr:row>91</xdr:row>
      <xdr:rowOff>0</xdr:rowOff>
    </xdr:to>
    <xdr:graphicFrame macro="">
      <xdr:nvGraphicFramePr>
        <xdr:cNvPr id="6" name="Chart 5">
          <a:extLst>
            <a:ext uri="{FF2B5EF4-FFF2-40B4-BE49-F238E27FC236}">
              <a16:creationId xmlns:a16="http://schemas.microsoft.com/office/drawing/2014/main" id="{C217374D-23EB-43B1-9D08-44DE927437BD}"/>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11</xdr:col>
      <xdr:colOff>19050</xdr:colOff>
      <xdr:row>1</xdr:row>
      <xdr:rowOff>10927</xdr:rowOff>
    </xdr:from>
    <xdr:to>
      <xdr:col>13</xdr:col>
      <xdr:colOff>694561</xdr:colOff>
      <xdr:row>1</xdr:row>
      <xdr:rowOff>628648</xdr:rowOff>
    </xdr:to>
    <xdr:pic>
      <xdr:nvPicPr>
        <xdr:cNvPr id="7" name="Picture 6" descr="Logo depicting Health Quality Innovators as the Quality Innovation Network-Quality Improvement Organization over CMS' Southeast region">
          <a:extLst>
            <a:ext uri="{FF2B5EF4-FFF2-40B4-BE49-F238E27FC236}">
              <a16:creationId xmlns:a16="http://schemas.microsoft.com/office/drawing/2014/main" id="{C4E31A62-C02A-4A14-A398-2EF85513AAA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772650" y="220477"/>
          <a:ext cx="2085211" cy="61772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southeastqinqio.or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9AB40-0440-4CD6-B96D-90FAF9C01777}">
  <sheetPr codeName="Sheet1"/>
  <dimension ref="A1:R517"/>
  <sheetViews>
    <sheetView topLeftCell="E1" workbookViewId="0">
      <selection activeCell="H19" sqref="H19:L19"/>
    </sheetView>
  </sheetViews>
  <sheetFormatPr defaultRowHeight="15"/>
  <cols>
    <col min="1" max="1" width="31.42578125" customWidth="1"/>
    <col min="3" max="3" width="4.140625" customWidth="1"/>
    <col min="4" max="4" width="31.42578125" customWidth="1"/>
    <col min="5" max="5" width="8.5703125" customWidth="1"/>
    <col min="6" max="6" width="4.140625" customWidth="1"/>
    <col min="7" max="7" width="31.42578125" customWidth="1"/>
    <col min="8" max="8" width="8.5703125" customWidth="1"/>
    <col min="9" max="9" width="4.140625" customWidth="1"/>
    <col min="10" max="10" width="31.42578125" customWidth="1"/>
    <col min="11" max="11" width="8.5703125" customWidth="1"/>
    <col min="12" max="12" width="4.140625" customWidth="1"/>
    <col min="13" max="13" width="14.42578125" bestFit="1" customWidth="1"/>
  </cols>
  <sheetData>
    <row r="1" spans="1:18">
      <c r="A1" t="s">
        <v>0</v>
      </c>
      <c r="B1" t="s">
        <v>1</v>
      </c>
      <c r="D1" t="s">
        <v>2</v>
      </c>
      <c r="E1" t="s">
        <v>1</v>
      </c>
      <c r="G1" t="s">
        <v>3</v>
      </c>
      <c r="H1" t="s">
        <v>1</v>
      </c>
      <c r="J1" t="s">
        <v>4</v>
      </c>
      <c r="K1" t="s">
        <v>1</v>
      </c>
      <c r="M1" s="11">
        <v>44743</v>
      </c>
      <c r="O1" t="s">
        <v>5</v>
      </c>
      <c r="P1" t="s">
        <v>6</v>
      </c>
      <c r="R1" t="s">
        <v>7</v>
      </c>
    </row>
    <row r="2" spans="1:18">
      <c r="A2" t="s">
        <v>8</v>
      </c>
      <c r="B2" t="s">
        <v>9</v>
      </c>
      <c r="D2" t="s">
        <v>10</v>
      </c>
      <c r="E2" t="s">
        <v>11</v>
      </c>
      <c r="G2" t="s">
        <v>12</v>
      </c>
      <c r="H2" t="s">
        <v>13</v>
      </c>
      <c r="J2" t="s">
        <v>14</v>
      </c>
      <c r="K2" t="s">
        <v>15</v>
      </c>
      <c r="M2" s="11">
        <v>44774</v>
      </c>
      <c r="O2" t="s">
        <v>16</v>
      </c>
      <c r="P2" t="s">
        <v>17</v>
      </c>
      <c r="R2" t="s">
        <v>18</v>
      </c>
    </row>
    <row r="3" spans="1:18">
      <c r="A3" t="s">
        <v>19</v>
      </c>
      <c r="B3" t="s">
        <v>20</v>
      </c>
      <c r="D3" t="s">
        <v>21</v>
      </c>
      <c r="E3" t="s">
        <v>22</v>
      </c>
      <c r="G3" t="s">
        <v>23</v>
      </c>
      <c r="H3" t="s">
        <v>24</v>
      </c>
      <c r="J3" t="s">
        <v>25</v>
      </c>
      <c r="K3" t="s">
        <v>26</v>
      </c>
      <c r="M3" s="11">
        <v>44805</v>
      </c>
      <c r="O3" t="s">
        <v>27</v>
      </c>
      <c r="P3" t="s">
        <v>28</v>
      </c>
      <c r="R3" t="s">
        <v>29</v>
      </c>
    </row>
    <row r="4" spans="1:18">
      <c r="A4" t="s">
        <v>30</v>
      </c>
      <c r="B4" t="s">
        <v>31</v>
      </c>
      <c r="D4" t="s">
        <v>32</v>
      </c>
      <c r="E4" t="s">
        <v>33</v>
      </c>
      <c r="G4" t="s">
        <v>34</v>
      </c>
      <c r="H4" t="s">
        <v>35</v>
      </c>
      <c r="J4" t="s">
        <v>36</v>
      </c>
      <c r="K4" t="s">
        <v>37</v>
      </c>
      <c r="M4" s="11">
        <v>44835</v>
      </c>
      <c r="O4" t="s">
        <v>38</v>
      </c>
      <c r="P4" t="s">
        <v>39</v>
      </c>
      <c r="R4" t="s">
        <v>40</v>
      </c>
    </row>
    <row r="5" spans="1:18">
      <c r="A5" t="s">
        <v>41</v>
      </c>
      <c r="B5" t="s">
        <v>42</v>
      </c>
      <c r="D5" t="s">
        <v>43</v>
      </c>
      <c r="E5" t="s">
        <v>44</v>
      </c>
      <c r="G5" t="s">
        <v>45</v>
      </c>
      <c r="H5" t="s">
        <v>46</v>
      </c>
      <c r="J5" t="s">
        <v>47</v>
      </c>
      <c r="K5" t="s">
        <v>48</v>
      </c>
      <c r="M5" s="11">
        <v>44866</v>
      </c>
      <c r="R5" t="s">
        <v>49</v>
      </c>
    </row>
    <row r="6" spans="1:18">
      <c r="A6" t="s">
        <v>50</v>
      </c>
      <c r="B6" t="s">
        <v>51</v>
      </c>
      <c r="D6" t="s">
        <v>52</v>
      </c>
      <c r="E6" t="s">
        <v>53</v>
      </c>
      <c r="G6" t="s">
        <v>54</v>
      </c>
      <c r="H6" t="s">
        <v>55</v>
      </c>
      <c r="J6" t="s">
        <v>56</v>
      </c>
      <c r="K6" t="s">
        <v>57</v>
      </c>
      <c r="M6" s="11">
        <v>44896</v>
      </c>
      <c r="R6" t="s">
        <v>58</v>
      </c>
    </row>
    <row r="7" spans="1:18">
      <c r="A7" t="s">
        <v>59</v>
      </c>
      <c r="B7" t="s">
        <v>60</v>
      </c>
      <c r="D7" t="s">
        <v>61</v>
      </c>
      <c r="E7" t="s">
        <v>62</v>
      </c>
      <c r="G7" t="s">
        <v>63</v>
      </c>
      <c r="H7" t="s">
        <v>64</v>
      </c>
      <c r="J7" t="s">
        <v>65</v>
      </c>
      <c r="K7" t="s">
        <v>66</v>
      </c>
      <c r="M7" s="11">
        <v>44927</v>
      </c>
      <c r="R7" t="s">
        <v>67</v>
      </c>
    </row>
    <row r="8" spans="1:18">
      <c r="A8" t="s">
        <v>68</v>
      </c>
      <c r="B8" t="s">
        <v>69</v>
      </c>
      <c r="D8" t="s">
        <v>70</v>
      </c>
      <c r="E8" t="s">
        <v>71</v>
      </c>
      <c r="G8" t="s">
        <v>72</v>
      </c>
      <c r="H8" t="s">
        <v>73</v>
      </c>
      <c r="J8" t="s">
        <v>74</v>
      </c>
      <c r="K8" t="s">
        <v>75</v>
      </c>
      <c r="M8" s="11">
        <v>44958</v>
      </c>
    </row>
    <row r="9" spans="1:18">
      <c r="A9" t="s">
        <v>76</v>
      </c>
      <c r="B9" t="s">
        <v>77</v>
      </c>
      <c r="D9" t="s">
        <v>78</v>
      </c>
      <c r="E9" t="s">
        <v>79</v>
      </c>
      <c r="G9" t="s">
        <v>80</v>
      </c>
      <c r="H9" t="s">
        <v>81</v>
      </c>
      <c r="J9" t="s">
        <v>82</v>
      </c>
      <c r="K9" t="s">
        <v>83</v>
      </c>
      <c r="M9" s="11">
        <v>44986</v>
      </c>
    </row>
    <row r="10" spans="1:18">
      <c r="A10" t="s">
        <v>84</v>
      </c>
      <c r="B10" t="s">
        <v>85</v>
      </c>
      <c r="D10" t="s">
        <v>86</v>
      </c>
      <c r="E10" t="s">
        <v>87</v>
      </c>
      <c r="G10" t="s">
        <v>88</v>
      </c>
      <c r="H10" t="s">
        <v>89</v>
      </c>
      <c r="J10" t="s">
        <v>90</v>
      </c>
      <c r="K10" t="s">
        <v>91</v>
      </c>
      <c r="M10" s="11">
        <v>45017</v>
      </c>
    </row>
    <row r="11" spans="1:18">
      <c r="A11" t="s">
        <v>92</v>
      </c>
      <c r="B11" t="s">
        <v>93</v>
      </c>
      <c r="D11" t="s">
        <v>94</v>
      </c>
      <c r="E11" t="s">
        <v>95</v>
      </c>
      <c r="G11" t="s">
        <v>96</v>
      </c>
      <c r="H11" t="s">
        <v>97</v>
      </c>
      <c r="J11" t="s">
        <v>98</v>
      </c>
      <c r="K11" t="s">
        <v>99</v>
      </c>
      <c r="M11" s="11">
        <v>45047</v>
      </c>
    </row>
    <row r="12" spans="1:18">
      <c r="A12" t="s">
        <v>100</v>
      </c>
      <c r="B12" t="s">
        <v>101</v>
      </c>
      <c r="D12" t="s">
        <v>102</v>
      </c>
      <c r="E12" t="s">
        <v>103</v>
      </c>
      <c r="G12" t="s">
        <v>104</v>
      </c>
      <c r="H12" t="s">
        <v>105</v>
      </c>
      <c r="J12" t="s">
        <v>106</v>
      </c>
      <c r="K12" t="s">
        <v>107</v>
      </c>
      <c r="M12" s="11">
        <v>45078</v>
      </c>
    </row>
    <row r="13" spans="1:18">
      <c r="A13" t="s">
        <v>108</v>
      </c>
      <c r="B13" t="s">
        <v>109</v>
      </c>
      <c r="D13" t="s">
        <v>110</v>
      </c>
      <c r="E13" t="s">
        <v>111</v>
      </c>
      <c r="G13" t="s">
        <v>112</v>
      </c>
      <c r="H13" t="s">
        <v>113</v>
      </c>
      <c r="J13" t="s">
        <v>114</v>
      </c>
      <c r="K13" t="s">
        <v>115</v>
      </c>
      <c r="M13" s="11">
        <v>45108</v>
      </c>
    </row>
    <row r="14" spans="1:18">
      <c r="A14" t="s">
        <v>116</v>
      </c>
      <c r="B14" t="s">
        <v>117</v>
      </c>
      <c r="D14" t="s">
        <v>118</v>
      </c>
      <c r="E14" t="s">
        <v>119</v>
      </c>
      <c r="G14" t="s">
        <v>120</v>
      </c>
      <c r="H14" t="s">
        <v>121</v>
      </c>
      <c r="J14" t="s">
        <v>122</v>
      </c>
      <c r="K14" t="s">
        <v>123</v>
      </c>
      <c r="M14" s="11">
        <v>45139</v>
      </c>
    </row>
    <row r="15" spans="1:18">
      <c r="A15" t="s">
        <v>124</v>
      </c>
      <c r="B15" t="s">
        <v>125</v>
      </c>
      <c r="D15" t="s">
        <v>126</v>
      </c>
      <c r="E15" t="s">
        <v>127</v>
      </c>
      <c r="G15" t="s">
        <v>128</v>
      </c>
      <c r="H15" t="s">
        <v>129</v>
      </c>
      <c r="J15" t="s">
        <v>130</v>
      </c>
      <c r="K15" t="s">
        <v>131</v>
      </c>
      <c r="M15" s="11">
        <v>45170</v>
      </c>
    </row>
    <row r="16" spans="1:18">
      <c r="A16" t="s">
        <v>132</v>
      </c>
      <c r="B16" t="s">
        <v>133</v>
      </c>
      <c r="D16" t="s">
        <v>134</v>
      </c>
      <c r="E16" t="s">
        <v>135</v>
      </c>
      <c r="G16" t="s">
        <v>136</v>
      </c>
      <c r="H16" t="s">
        <v>137</v>
      </c>
      <c r="J16" t="s">
        <v>138</v>
      </c>
      <c r="K16" t="s">
        <v>139</v>
      </c>
      <c r="M16" s="11">
        <v>45200</v>
      </c>
    </row>
    <row r="17" spans="1:13">
      <c r="A17" t="s">
        <v>140</v>
      </c>
      <c r="B17" t="s">
        <v>141</v>
      </c>
      <c r="D17" t="s">
        <v>142</v>
      </c>
      <c r="E17" t="s">
        <v>143</v>
      </c>
      <c r="G17" t="s">
        <v>144</v>
      </c>
      <c r="H17" t="s">
        <v>145</v>
      </c>
      <c r="J17" t="s">
        <v>146</v>
      </c>
      <c r="K17" t="s">
        <v>147</v>
      </c>
      <c r="M17" s="11">
        <v>45231</v>
      </c>
    </row>
    <row r="18" spans="1:13">
      <c r="A18" t="s">
        <v>148</v>
      </c>
      <c r="B18" t="s">
        <v>149</v>
      </c>
      <c r="D18" t="s">
        <v>150</v>
      </c>
      <c r="E18" t="s">
        <v>151</v>
      </c>
      <c r="G18" t="s">
        <v>152</v>
      </c>
      <c r="H18" t="s">
        <v>153</v>
      </c>
      <c r="J18" t="s">
        <v>154</v>
      </c>
      <c r="K18" t="s">
        <v>155</v>
      </c>
      <c r="M18" s="11">
        <v>45261</v>
      </c>
    </row>
    <row r="19" spans="1:13">
      <c r="A19" t="s">
        <v>156</v>
      </c>
      <c r="B19" t="s">
        <v>157</v>
      </c>
      <c r="D19" t="s">
        <v>158</v>
      </c>
      <c r="E19" t="s">
        <v>159</v>
      </c>
      <c r="G19" t="s">
        <v>160</v>
      </c>
      <c r="H19" t="s">
        <v>161</v>
      </c>
      <c r="J19" t="s">
        <v>162</v>
      </c>
      <c r="K19" t="s">
        <v>163</v>
      </c>
      <c r="M19" s="11">
        <v>45292</v>
      </c>
    </row>
    <row r="20" spans="1:13">
      <c r="A20" t="s">
        <v>164</v>
      </c>
      <c r="B20" t="s">
        <v>165</v>
      </c>
      <c r="D20" t="s">
        <v>166</v>
      </c>
      <c r="E20" t="s">
        <v>167</v>
      </c>
      <c r="G20" t="s">
        <v>168</v>
      </c>
      <c r="H20" t="s">
        <v>169</v>
      </c>
      <c r="J20" t="s">
        <v>170</v>
      </c>
      <c r="K20" t="s">
        <v>171</v>
      </c>
      <c r="M20" s="11">
        <v>45323</v>
      </c>
    </row>
    <row r="21" spans="1:13">
      <c r="A21" t="s">
        <v>172</v>
      </c>
      <c r="B21" t="s">
        <v>173</v>
      </c>
      <c r="D21" t="s">
        <v>174</v>
      </c>
      <c r="E21" t="s">
        <v>175</v>
      </c>
      <c r="G21" t="s">
        <v>176</v>
      </c>
      <c r="H21" t="s">
        <v>177</v>
      </c>
      <c r="J21" t="s">
        <v>178</v>
      </c>
      <c r="K21" t="s">
        <v>179</v>
      </c>
      <c r="M21" s="11">
        <v>45352</v>
      </c>
    </row>
    <row r="22" spans="1:13">
      <c r="A22" t="s">
        <v>180</v>
      </c>
      <c r="B22" t="s">
        <v>181</v>
      </c>
      <c r="D22" t="s">
        <v>182</v>
      </c>
      <c r="E22" t="s">
        <v>183</v>
      </c>
      <c r="G22" t="s">
        <v>184</v>
      </c>
      <c r="H22" t="s">
        <v>185</v>
      </c>
      <c r="J22" t="s">
        <v>186</v>
      </c>
      <c r="K22" t="s">
        <v>187</v>
      </c>
      <c r="M22" s="11">
        <v>45383</v>
      </c>
    </row>
    <row r="23" spans="1:13">
      <c r="A23" t="s">
        <v>188</v>
      </c>
      <c r="B23" t="s">
        <v>189</v>
      </c>
      <c r="D23" t="s">
        <v>190</v>
      </c>
      <c r="E23" t="s">
        <v>191</v>
      </c>
      <c r="G23" t="s">
        <v>192</v>
      </c>
      <c r="H23" t="s">
        <v>193</v>
      </c>
      <c r="J23" t="s">
        <v>194</v>
      </c>
      <c r="K23" t="s">
        <v>195</v>
      </c>
      <c r="M23" s="11">
        <v>45413</v>
      </c>
    </row>
    <row r="24" spans="1:13">
      <c r="A24" t="s">
        <v>196</v>
      </c>
      <c r="B24" t="s">
        <v>197</v>
      </c>
      <c r="D24" t="s">
        <v>198</v>
      </c>
      <c r="E24" t="s">
        <v>199</v>
      </c>
      <c r="G24" t="s">
        <v>200</v>
      </c>
      <c r="H24" t="s">
        <v>201</v>
      </c>
      <c r="J24" t="s">
        <v>202</v>
      </c>
      <c r="K24" t="s">
        <v>203</v>
      </c>
      <c r="M24" s="11">
        <v>45444</v>
      </c>
    </row>
    <row r="25" spans="1:13">
      <c r="A25" t="s">
        <v>204</v>
      </c>
      <c r="B25" t="s">
        <v>205</v>
      </c>
      <c r="D25" t="s">
        <v>206</v>
      </c>
      <c r="E25" t="s">
        <v>207</v>
      </c>
      <c r="G25" t="s">
        <v>208</v>
      </c>
      <c r="H25" t="s">
        <v>209</v>
      </c>
      <c r="J25" t="s">
        <v>210</v>
      </c>
      <c r="K25" t="s">
        <v>211</v>
      </c>
    </row>
    <row r="26" spans="1:13">
      <c r="A26" t="s">
        <v>212</v>
      </c>
      <c r="B26" t="s">
        <v>213</v>
      </c>
      <c r="D26" t="s">
        <v>214</v>
      </c>
      <c r="E26" t="s">
        <v>215</v>
      </c>
      <c r="G26" t="s">
        <v>216</v>
      </c>
      <c r="H26" t="s">
        <v>217</v>
      </c>
      <c r="J26" t="s">
        <v>218</v>
      </c>
      <c r="K26" t="s">
        <v>219</v>
      </c>
    </row>
    <row r="27" spans="1:13">
      <c r="A27" t="s">
        <v>220</v>
      </c>
      <c r="B27" t="s">
        <v>221</v>
      </c>
      <c r="D27" t="s">
        <v>222</v>
      </c>
      <c r="E27" t="s">
        <v>223</v>
      </c>
      <c r="G27" t="s">
        <v>224</v>
      </c>
      <c r="H27" t="s">
        <v>225</v>
      </c>
      <c r="J27" t="s">
        <v>226</v>
      </c>
      <c r="K27" t="s">
        <v>227</v>
      </c>
    </row>
    <row r="28" spans="1:13">
      <c r="A28" t="s">
        <v>228</v>
      </c>
      <c r="B28" t="s">
        <v>229</v>
      </c>
      <c r="D28" t="s">
        <v>230</v>
      </c>
      <c r="E28" t="s">
        <v>231</v>
      </c>
      <c r="G28" t="s">
        <v>232</v>
      </c>
      <c r="H28" t="s">
        <v>233</v>
      </c>
      <c r="J28" t="s">
        <v>234</v>
      </c>
      <c r="K28" t="s">
        <v>235</v>
      </c>
    </row>
    <row r="29" spans="1:13">
      <c r="A29" t="s">
        <v>236</v>
      </c>
      <c r="B29" t="s">
        <v>237</v>
      </c>
      <c r="D29" t="s">
        <v>238</v>
      </c>
      <c r="E29" t="s">
        <v>239</v>
      </c>
      <c r="G29" t="s">
        <v>240</v>
      </c>
      <c r="H29" t="s">
        <v>241</v>
      </c>
      <c r="J29" t="s">
        <v>242</v>
      </c>
      <c r="K29" t="s">
        <v>243</v>
      </c>
    </row>
    <row r="30" spans="1:13">
      <c r="A30" t="s">
        <v>244</v>
      </c>
      <c r="B30" t="s">
        <v>245</v>
      </c>
      <c r="D30" t="s">
        <v>246</v>
      </c>
      <c r="E30" t="s">
        <v>247</v>
      </c>
      <c r="G30" t="s">
        <v>248</v>
      </c>
      <c r="H30" t="s">
        <v>249</v>
      </c>
      <c r="J30" t="s">
        <v>250</v>
      </c>
      <c r="K30" t="s">
        <v>251</v>
      </c>
    </row>
    <row r="31" spans="1:13">
      <c r="A31" t="s">
        <v>252</v>
      </c>
      <c r="B31" t="s">
        <v>253</v>
      </c>
      <c r="D31" t="s">
        <v>254</v>
      </c>
      <c r="E31" t="s">
        <v>255</v>
      </c>
      <c r="G31" t="s">
        <v>256</v>
      </c>
      <c r="H31" t="s">
        <v>257</v>
      </c>
      <c r="J31" t="s">
        <v>258</v>
      </c>
      <c r="K31" t="s">
        <v>259</v>
      </c>
    </row>
    <row r="32" spans="1:13">
      <c r="A32" t="s">
        <v>260</v>
      </c>
      <c r="B32" t="s">
        <v>261</v>
      </c>
      <c r="D32" t="s">
        <v>262</v>
      </c>
      <c r="E32" t="s">
        <v>263</v>
      </c>
      <c r="G32" t="s">
        <v>264</v>
      </c>
      <c r="H32" t="s">
        <v>265</v>
      </c>
      <c r="J32" t="s">
        <v>266</v>
      </c>
      <c r="K32" t="s">
        <v>267</v>
      </c>
    </row>
    <row r="33" spans="1:11">
      <c r="A33" t="s">
        <v>268</v>
      </c>
      <c r="B33" t="s">
        <v>269</v>
      </c>
      <c r="D33" t="s">
        <v>270</v>
      </c>
      <c r="E33" t="s">
        <v>271</v>
      </c>
      <c r="G33" t="s">
        <v>272</v>
      </c>
      <c r="H33" t="s">
        <v>273</v>
      </c>
      <c r="J33" t="s">
        <v>274</v>
      </c>
      <c r="K33" t="s">
        <v>275</v>
      </c>
    </row>
    <row r="34" spans="1:11">
      <c r="A34" t="s">
        <v>276</v>
      </c>
      <c r="B34" t="s">
        <v>277</v>
      </c>
      <c r="D34" t="s">
        <v>278</v>
      </c>
      <c r="E34" t="s">
        <v>279</v>
      </c>
      <c r="G34" t="s">
        <v>280</v>
      </c>
      <c r="H34" t="s">
        <v>281</v>
      </c>
      <c r="J34" t="s">
        <v>282</v>
      </c>
      <c r="K34" t="s">
        <v>283</v>
      </c>
    </row>
    <row r="35" spans="1:11">
      <c r="A35" t="s">
        <v>284</v>
      </c>
      <c r="B35" t="s">
        <v>285</v>
      </c>
      <c r="D35" t="s">
        <v>286</v>
      </c>
      <c r="E35" t="s">
        <v>287</v>
      </c>
      <c r="G35" t="s">
        <v>288</v>
      </c>
      <c r="H35" t="s">
        <v>289</v>
      </c>
      <c r="J35" t="s">
        <v>290</v>
      </c>
      <c r="K35" t="s">
        <v>291</v>
      </c>
    </row>
    <row r="36" spans="1:11">
      <c r="A36" t="s">
        <v>292</v>
      </c>
      <c r="B36" t="s">
        <v>293</v>
      </c>
      <c r="D36" t="s">
        <v>294</v>
      </c>
      <c r="E36" t="s">
        <v>295</v>
      </c>
      <c r="G36" t="s">
        <v>296</v>
      </c>
      <c r="H36" t="s">
        <v>297</v>
      </c>
      <c r="J36" t="s">
        <v>298</v>
      </c>
      <c r="K36" t="s">
        <v>299</v>
      </c>
    </row>
    <row r="37" spans="1:11">
      <c r="A37" t="s">
        <v>300</v>
      </c>
      <c r="B37" t="s">
        <v>301</v>
      </c>
      <c r="D37" t="s">
        <v>302</v>
      </c>
      <c r="E37" t="s">
        <v>303</v>
      </c>
      <c r="G37" t="s">
        <v>304</v>
      </c>
      <c r="H37" t="s">
        <v>305</v>
      </c>
      <c r="J37" t="s">
        <v>306</v>
      </c>
      <c r="K37" t="s">
        <v>307</v>
      </c>
    </row>
    <row r="38" spans="1:11">
      <c r="A38" t="s">
        <v>308</v>
      </c>
      <c r="B38" t="s">
        <v>309</v>
      </c>
      <c r="D38" t="s">
        <v>310</v>
      </c>
      <c r="E38" t="s">
        <v>311</v>
      </c>
      <c r="G38" t="s">
        <v>312</v>
      </c>
      <c r="H38" t="s">
        <v>313</v>
      </c>
      <c r="J38" t="s">
        <v>314</v>
      </c>
      <c r="K38" t="s">
        <v>315</v>
      </c>
    </row>
    <row r="39" spans="1:11">
      <c r="A39" t="s">
        <v>316</v>
      </c>
      <c r="B39" t="s">
        <v>317</v>
      </c>
      <c r="D39" t="s">
        <v>318</v>
      </c>
      <c r="E39" t="s">
        <v>319</v>
      </c>
      <c r="G39" t="s">
        <v>320</v>
      </c>
      <c r="H39" t="s">
        <v>321</v>
      </c>
      <c r="J39" t="s">
        <v>322</v>
      </c>
      <c r="K39" t="s">
        <v>323</v>
      </c>
    </row>
    <row r="40" spans="1:11">
      <c r="A40" t="s">
        <v>324</v>
      </c>
      <c r="B40" t="s">
        <v>325</v>
      </c>
      <c r="D40" t="s">
        <v>326</v>
      </c>
      <c r="E40" t="s">
        <v>327</v>
      </c>
      <c r="G40" t="s">
        <v>328</v>
      </c>
      <c r="H40" t="s">
        <v>329</v>
      </c>
      <c r="J40" t="s">
        <v>330</v>
      </c>
      <c r="K40" t="s">
        <v>331</v>
      </c>
    </row>
    <row r="41" spans="1:11">
      <c r="A41" t="s">
        <v>332</v>
      </c>
      <c r="B41" t="s">
        <v>333</v>
      </c>
      <c r="D41" t="s">
        <v>334</v>
      </c>
      <c r="E41" t="s">
        <v>335</v>
      </c>
      <c r="G41" t="s">
        <v>336</v>
      </c>
      <c r="H41" t="s">
        <v>337</v>
      </c>
      <c r="J41" t="s">
        <v>338</v>
      </c>
      <c r="K41" t="s">
        <v>339</v>
      </c>
    </row>
    <row r="42" spans="1:11">
      <c r="A42" t="s">
        <v>340</v>
      </c>
      <c r="B42" t="s">
        <v>341</v>
      </c>
      <c r="D42" t="s">
        <v>342</v>
      </c>
      <c r="E42" t="s">
        <v>343</v>
      </c>
      <c r="G42" t="s">
        <v>344</v>
      </c>
      <c r="H42" t="s">
        <v>345</v>
      </c>
      <c r="J42" t="s">
        <v>346</v>
      </c>
      <c r="K42" t="s">
        <v>347</v>
      </c>
    </row>
    <row r="43" spans="1:11">
      <c r="A43" t="s">
        <v>348</v>
      </c>
      <c r="B43" t="s">
        <v>349</v>
      </c>
      <c r="D43" t="s">
        <v>350</v>
      </c>
      <c r="E43" t="s">
        <v>351</v>
      </c>
      <c r="G43" t="s">
        <v>352</v>
      </c>
      <c r="H43" t="s">
        <v>353</v>
      </c>
      <c r="J43" t="s">
        <v>354</v>
      </c>
      <c r="K43" t="s">
        <v>355</v>
      </c>
    </row>
    <row r="44" spans="1:11">
      <c r="A44" t="s">
        <v>356</v>
      </c>
      <c r="B44" t="s">
        <v>357</v>
      </c>
      <c r="D44" t="s">
        <v>358</v>
      </c>
      <c r="E44" t="s">
        <v>359</v>
      </c>
      <c r="G44" t="s">
        <v>360</v>
      </c>
      <c r="H44" t="s">
        <v>361</v>
      </c>
      <c r="J44" t="s">
        <v>362</v>
      </c>
      <c r="K44" t="s">
        <v>363</v>
      </c>
    </row>
    <row r="45" spans="1:11">
      <c r="A45" t="s">
        <v>364</v>
      </c>
      <c r="B45" t="s">
        <v>365</v>
      </c>
      <c r="D45" t="s">
        <v>366</v>
      </c>
      <c r="E45" t="s">
        <v>367</v>
      </c>
      <c r="G45" t="s">
        <v>368</v>
      </c>
      <c r="H45" t="s">
        <v>369</v>
      </c>
      <c r="J45" t="s">
        <v>370</v>
      </c>
      <c r="K45" t="s">
        <v>371</v>
      </c>
    </row>
    <row r="46" spans="1:11">
      <c r="A46" t="s">
        <v>372</v>
      </c>
      <c r="B46" t="s">
        <v>373</v>
      </c>
      <c r="D46" t="s">
        <v>374</v>
      </c>
      <c r="E46" t="s">
        <v>375</v>
      </c>
      <c r="G46" t="s">
        <v>376</v>
      </c>
      <c r="H46" t="s">
        <v>377</v>
      </c>
      <c r="J46" t="s">
        <v>378</v>
      </c>
      <c r="K46" t="s">
        <v>379</v>
      </c>
    </row>
    <row r="47" spans="1:11">
      <c r="A47" t="s">
        <v>380</v>
      </c>
      <c r="B47" t="s">
        <v>381</v>
      </c>
      <c r="D47" t="s">
        <v>382</v>
      </c>
      <c r="E47" t="s">
        <v>383</v>
      </c>
      <c r="G47" t="s">
        <v>384</v>
      </c>
      <c r="H47" t="s">
        <v>385</v>
      </c>
      <c r="J47" t="s">
        <v>386</v>
      </c>
      <c r="K47" t="s">
        <v>387</v>
      </c>
    </row>
    <row r="48" spans="1:11">
      <c r="A48" t="s">
        <v>388</v>
      </c>
      <c r="B48" t="s">
        <v>389</v>
      </c>
      <c r="D48" t="s">
        <v>390</v>
      </c>
      <c r="E48" t="s">
        <v>391</v>
      </c>
      <c r="G48" t="s">
        <v>392</v>
      </c>
      <c r="H48" t="s">
        <v>393</v>
      </c>
      <c r="J48" t="s">
        <v>394</v>
      </c>
      <c r="K48" t="s">
        <v>395</v>
      </c>
    </row>
    <row r="49" spans="1:11">
      <c r="A49" t="s">
        <v>396</v>
      </c>
      <c r="B49" t="s">
        <v>397</v>
      </c>
      <c r="D49" t="s">
        <v>398</v>
      </c>
      <c r="E49" t="s">
        <v>399</v>
      </c>
      <c r="G49" t="s">
        <v>400</v>
      </c>
      <c r="H49" t="s">
        <v>401</v>
      </c>
      <c r="J49" t="s">
        <v>402</v>
      </c>
      <c r="K49" t="s">
        <v>403</v>
      </c>
    </row>
    <row r="50" spans="1:11">
      <c r="A50" t="s">
        <v>404</v>
      </c>
      <c r="B50" t="s">
        <v>405</v>
      </c>
      <c r="D50" t="s">
        <v>406</v>
      </c>
      <c r="E50" t="s">
        <v>407</v>
      </c>
      <c r="G50" t="s">
        <v>408</v>
      </c>
      <c r="H50" t="s">
        <v>409</v>
      </c>
      <c r="J50" t="s">
        <v>410</v>
      </c>
      <c r="K50" t="s">
        <v>411</v>
      </c>
    </row>
    <row r="51" spans="1:11">
      <c r="A51" t="s">
        <v>412</v>
      </c>
      <c r="B51" t="s">
        <v>413</v>
      </c>
      <c r="D51" t="s">
        <v>414</v>
      </c>
      <c r="E51" t="s">
        <v>415</v>
      </c>
      <c r="G51" t="s">
        <v>416</v>
      </c>
      <c r="H51" t="s">
        <v>417</v>
      </c>
      <c r="J51" t="s">
        <v>418</v>
      </c>
      <c r="K51" t="s">
        <v>419</v>
      </c>
    </row>
    <row r="52" spans="1:11">
      <c r="A52" t="s">
        <v>420</v>
      </c>
      <c r="B52" t="s">
        <v>421</v>
      </c>
      <c r="D52" t="s">
        <v>422</v>
      </c>
      <c r="E52" t="s">
        <v>423</v>
      </c>
      <c r="G52" t="s">
        <v>424</v>
      </c>
      <c r="H52" t="s">
        <v>425</v>
      </c>
      <c r="J52" t="s">
        <v>426</v>
      </c>
      <c r="K52" t="s">
        <v>427</v>
      </c>
    </row>
    <row r="53" spans="1:11">
      <c r="A53" t="s">
        <v>428</v>
      </c>
      <c r="B53" t="s">
        <v>429</v>
      </c>
      <c r="D53" t="s">
        <v>430</v>
      </c>
      <c r="E53" t="s">
        <v>431</v>
      </c>
      <c r="G53" t="s">
        <v>432</v>
      </c>
      <c r="H53" t="s">
        <v>433</v>
      </c>
      <c r="J53" t="s">
        <v>434</v>
      </c>
      <c r="K53" t="s">
        <v>435</v>
      </c>
    </row>
    <row r="54" spans="1:11">
      <c r="A54" t="s">
        <v>436</v>
      </c>
      <c r="B54" t="s">
        <v>437</v>
      </c>
      <c r="D54" t="s">
        <v>438</v>
      </c>
      <c r="E54" t="s">
        <v>439</v>
      </c>
      <c r="G54" t="s">
        <v>440</v>
      </c>
      <c r="H54" t="s">
        <v>441</v>
      </c>
      <c r="J54" t="s">
        <v>442</v>
      </c>
      <c r="K54" t="s">
        <v>443</v>
      </c>
    </row>
    <row r="55" spans="1:11">
      <c r="A55" t="s">
        <v>444</v>
      </c>
      <c r="B55" t="s">
        <v>445</v>
      </c>
      <c r="D55" t="s">
        <v>446</v>
      </c>
      <c r="E55" t="s">
        <v>447</v>
      </c>
      <c r="G55" t="s">
        <v>448</v>
      </c>
      <c r="H55" t="s">
        <v>449</v>
      </c>
      <c r="J55" t="s">
        <v>450</v>
      </c>
      <c r="K55" t="s">
        <v>451</v>
      </c>
    </row>
    <row r="56" spans="1:11">
      <c r="A56" t="s">
        <v>452</v>
      </c>
      <c r="B56" t="s">
        <v>453</v>
      </c>
      <c r="D56" t="s">
        <v>454</v>
      </c>
      <c r="E56" t="s">
        <v>455</v>
      </c>
      <c r="G56" t="s">
        <v>456</v>
      </c>
      <c r="H56" t="s">
        <v>457</v>
      </c>
      <c r="J56" t="s">
        <v>458</v>
      </c>
      <c r="K56" t="s">
        <v>459</v>
      </c>
    </row>
    <row r="57" spans="1:11">
      <c r="A57" t="s">
        <v>460</v>
      </c>
      <c r="B57" t="s">
        <v>461</v>
      </c>
      <c r="D57" t="s">
        <v>462</v>
      </c>
      <c r="E57" t="s">
        <v>463</v>
      </c>
      <c r="G57" t="s">
        <v>464</v>
      </c>
      <c r="H57" t="s">
        <v>465</v>
      </c>
      <c r="J57" t="s">
        <v>466</v>
      </c>
      <c r="K57" t="s">
        <v>467</v>
      </c>
    </row>
    <row r="58" spans="1:11">
      <c r="A58" t="s">
        <v>468</v>
      </c>
      <c r="B58" t="s">
        <v>469</v>
      </c>
      <c r="D58" t="s">
        <v>470</v>
      </c>
      <c r="E58" t="s">
        <v>471</v>
      </c>
      <c r="G58" t="s">
        <v>472</v>
      </c>
      <c r="H58" t="s">
        <v>473</v>
      </c>
      <c r="J58" t="s">
        <v>474</v>
      </c>
      <c r="K58" t="s">
        <v>475</v>
      </c>
    </row>
    <row r="59" spans="1:11">
      <c r="A59" t="s">
        <v>476</v>
      </c>
      <c r="B59" t="s">
        <v>477</v>
      </c>
      <c r="D59" t="s">
        <v>478</v>
      </c>
      <c r="E59" t="s">
        <v>479</v>
      </c>
      <c r="G59" t="s">
        <v>480</v>
      </c>
      <c r="H59" t="s">
        <v>481</v>
      </c>
      <c r="J59" t="s">
        <v>482</v>
      </c>
      <c r="K59" t="s">
        <v>483</v>
      </c>
    </row>
    <row r="60" spans="1:11">
      <c r="A60" t="s">
        <v>484</v>
      </c>
      <c r="B60" t="s">
        <v>485</v>
      </c>
      <c r="D60" t="s">
        <v>486</v>
      </c>
      <c r="E60" t="s">
        <v>487</v>
      </c>
      <c r="G60" t="s">
        <v>488</v>
      </c>
      <c r="H60" t="s">
        <v>489</v>
      </c>
      <c r="J60" t="s">
        <v>490</v>
      </c>
      <c r="K60" t="s">
        <v>491</v>
      </c>
    </row>
    <row r="61" spans="1:11">
      <c r="A61" t="s">
        <v>492</v>
      </c>
      <c r="B61" t="s">
        <v>493</v>
      </c>
      <c r="D61" t="s">
        <v>494</v>
      </c>
      <c r="E61" t="s">
        <v>495</v>
      </c>
      <c r="G61" t="s">
        <v>496</v>
      </c>
      <c r="H61" t="s">
        <v>497</v>
      </c>
      <c r="J61" t="s">
        <v>498</v>
      </c>
      <c r="K61" t="s">
        <v>499</v>
      </c>
    </row>
    <row r="62" spans="1:11">
      <c r="A62" t="s">
        <v>500</v>
      </c>
      <c r="B62" t="s">
        <v>501</v>
      </c>
      <c r="D62" t="s">
        <v>502</v>
      </c>
      <c r="E62" t="s">
        <v>503</v>
      </c>
      <c r="G62" t="s">
        <v>504</v>
      </c>
      <c r="H62" t="s">
        <v>505</v>
      </c>
      <c r="J62" t="s">
        <v>506</v>
      </c>
      <c r="K62" t="s">
        <v>507</v>
      </c>
    </row>
    <row r="63" spans="1:11">
      <c r="A63" t="s">
        <v>508</v>
      </c>
      <c r="B63" t="s">
        <v>509</v>
      </c>
      <c r="D63" t="s">
        <v>510</v>
      </c>
      <c r="E63" t="s">
        <v>511</v>
      </c>
      <c r="G63" t="s">
        <v>512</v>
      </c>
      <c r="H63" t="s">
        <v>513</v>
      </c>
      <c r="J63" t="s">
        <v>514</v>
      </c>
      <c r="K63" t="s">
        <v>515</v>
      </c>
    </row>
    <row r="64" spans="1:11">
      <c r="A64" t="s">
        <v>516</v>
      </c>
      <c r="B64" t="s">
        <v>517</v>
      </c>
      <c r="D64" t="s">
        <v>518</v>
      </c>
      <c r="E64" t="s">
        <v>519</v>
      </c>
      <c r="G64" t="s">
        <v>520</v>
      </c>
      <c r="H64" t="s">
        <v>521</v>
      </c>
      <c r="J64" t="s">
        <v>522</v>
      </c>
      <c r="K64" t="s">
        <v>523</v>
      </c>
    </row>
    <row r="65" spans="1:11">
      <c r="A65" t="s">
        <v>524</v>
      </c>
      <c r="B65" t="s">
        <v>525</v>
      </c>
      <c r="D65" t="s">
        <v>526</v>
      </c>
      <c r="E65" t="s">
        <v>527</v>
      </c>
      <c r="G65" t="s">
        <v>528</v>
      </c>
      <c r="H65" t="s">
        <v>529</v>
      </c>
      <c r="J65" t="s">
        <v>530</v>
      </c>
      <c r="K65" t="s">
        <v>531</v>
      </c>
    </row>
    <row r="66" spans="1:11">
      <c r="A66" t="s">
        <v>532</v>
      </c>
      <c r="B66" t="s">
        <v>533</v>
      </c>
      <c r="D66" t="s">
        <v>534</v>
      </c>
      <c r="E66" t="s">
        <v>535</v>
      </c>
      <c r="G66" t="s">
        <v>536</v>
      </c>
      <c r="H66" t="s">
        <v>537</v>
      </c>
      <c r="J66" t="s">
        <v>538</v>
      </c>
      <c r="K66" t="s">
        <v>539</v>
      </c>
    </row>
    <row r="67" spans="1:11">
      <c r="A67" t="s">
        <v>540</v>
      </c>
      <c r="B67" t="s">
        <v>541</v>
      </c>
      <c r="D67" t="s">
        <v>542</v>
      </c>
      <c r="E67" t="s">
        <v>543</v>
      </c>
      <c r="G67" t="s">
        <v>544</v>
      </c>
      <c r="H67" t="s">
        <v>545</v>
      </c>
      <c r="J67" t="s">
        <v>546</v>
      </c>
      <c r="K67" t="s">
        <v>547</v>
      </c>
    </row>
    <row r="68" spans="1:11">
      <c r="A68" t="s">
        <v>548</v>
      </c>
      <c r="B68" t="s">
        <v>549</v>
      </c>
      <c r="D68" t="s">
        <v>550</v>
      </c>
      <c r="E68" t="s">
        <v>551</v>
      </c>
      <c r="G68" t="s">
        <v>552</v>
      </c>
      <c r="H68" t="s">
        <v>553</v>
      </c>
      <c r="J68" t="s">
        <v>554</v>
      </c>
      <c r="K68" t="s">
        <v>555</v>
      </c>
    </row>
    <row r="69" spans="1:11">
      <c r="A69" t="s">
        <v>556</v>
      </c>
      <c r="B69" t="s">
        <v>557</v>
      </c>
      <c r="D69" t="s">
        <v>558</v>
      </c>
      <c r="E69" t="s">
        <v>559</v>
      </c>
      <c r="G69" t="s">
        <v>560</v>
      </c>
      <c r="H69" t="s">
        <v>561</v>
      </c>
      <c r="J69" t="s">
        <v>562</v>
      </c>
      <c r="K69" t="s">
        <v>563</v>
      </c>
    </row>
    <row r="70" spans="1:11">
      <c r="A70" t="s">
        <v>564</v>
      </c>
      <c r="B70" t="s">
        <v>565</v>
      </c>
      <c r="D70" t="s">
        <v>566</v>
      </c>
      <c r="E70" t="s">
        <v>567</v>
      </c>
      <c r="G70" t="s">
        <v>568</v>
      </c>
      <c r="H70" t="s">
        <v>569</v>
      </c>
      <c r="J70" t="s">
        <v>570</v>
      </c>
      <c r="K70" t="s">
        <v>571</v>
      </c>
    </row>
    <row r="71" spans="1:11">
      <c r="A71" t="s">
        <v>572</v>
      </c>
      <c r="B71" t="s">
        <v>573</v>
      </c>
      <c r="D71" t="s">
        <v>574</v>
      </c>
      <c r="E71" t="s">
        <v>575</v>
      </c>
      <c r="G71" t="s">
        <v>576</v>
      </c>
      <c r="H71" t="s">
        <v>577</v>
      </c>
      <c r="J71" t="s">
        <v>578</v>
      </c>
      <c r="K71" t="s">
        <v>579</v>
      </c>
    </row>
    <row r="72" spans="1:11">
      <c r="A72" t="s">
        <v>580</v>
      </c>
      <c r="B72" t="s">
        <v>581</v>
      </c>
      <c r="D72" t="s">
        <v>582</v>
      </c>
      <c r="E72" t="s">
        <v>583</v>
      </c>
      <c r="G72" t="s">
        <v>584</v>
      </c>
      <c r="H72" t="s">
        <v>585</v>
      </c>
      <c r="J72" t="s">
        <v>586</v>
      </c>
      <c r="K72" t="s">
        <v>587</v>
      </c>
    </row>
    <row r="73" spans="1:11">
      <c r="A73" t="s">
        <v>588</v>
      </c>
      <c r="B73" t="s">
        <v>589</v>
      </c>
      <c r="D73" t="s">
        <v>590</v>
      </c>
      <c r="E73" t="s">
        <v>591</v>
      </c>
      <c r="G73" t="s">
        <v>592</v>
      </c>
      <c r="H73" t="s">
        <v>593</v>
      </c>
      <c r="J73" t="s">
        <v>594</v>
      </c>
      <c r="K73" t="s">
        <v>595</v>
      </c>
    </row>
    <row r="74" spans="1:11">
      <c r="A74" t="s">
        <v>596</v>
      </c>
      <c r="B74" t="s">
        <v>597</v>
      </c>
      <c r="D74" t="s">
        <v>598</v>
      </c>
      <c r="E74" t="s">
        <v>599</v>
      </c>
      <c r="G74" t="s">
        <v>600</v>
      </c>
      <c r="H74" t="s">
        <v>601</v>
      </c>
      <c r="J74" t="s">
        <v>602</v>
      </c>
      <c r="K74" t="s">
        <v>603</v>
      </c>
    </row>
    <row r="75" spans="1:11">
      <c r="A75" t="s">
        <v>604</v>
      </c>
      <c r="B75" t="s">
        <v>605</v>
      </c>
      <c r="D75" t="s">
        <v>606</v>
      </c>
      <c r="E75" t="s">
        <v>607</v>
      </c>
      <c r="G75" t="s">
        <v>608</v>
      </c>
      <c r="H75" t="s">
        <v>609</v>
      </c>
      <c r="J75" t="s">
        <v>610</v>
      </c>
      <c r="K75" t="s">
        <v>611</v>
      </c>
    </row>
    <row r="76" spans="1:11">
      <c r="A76" t="s">
        <v>612</v>
      </c>
      <c r="B76" t="s">
        <v>613</v>
      </c>
      <c r="D76" t="s">
        <v>614</v>
      </c>
      <c r="E76" t="s">
        <v>615</v>
      </c>
      <c r="G76" t="s">
        <v>616</v>
      </c>
      <c r="H76" t="s">
        <v>617</v>
      </c>
      <c r="J76" t="s">
        <v>618</v>
      </c>
      <c r="K76" t="s">
        <v>619</v>
      </c>
    </row>
    <row r="77" spans="1:11">
      <c r="A77" t="s">
        <v>620</v>
      </c>
      <c r="B77" t="s">
        <v>621</v>
      </c>
      <c r="D77" t="s">
        <v>622</v>
      </c>
      <c r="E77" t="s">
        <v>623</v>
      </c>
      <c r="G77" t="s">
        <v>624</v>
      </c>
      <c r="H77" t="s">
        <v>625</v>
      </c>
      <c r="J77" t="s">
        <v>626</v>
      </c>
      <c r="K77" t="s">
        <v>627</v>
      </c>
    </row>
    <row r="78" spans="1:11">
      <c r="A78" t="s">
        <v>628</v>
      </c>
      <c r="B78" t="s">
        <v>629</v>
      </c>
      <c r="D78" t="s">
        <v>630</v>
      </c>
      <c r="E78" t="s">
        <v>631</v>
      </c>
      <c r="G78" t="s">
        <v>632</v>
      </c>
      <c r="H78" t="s">
        <v>633</v>
      </c>
      <c r="J78" t="s">
        <v>634</v>
      </c>
      <c r="K78" t="s">
        <v>635</v>
      </c>
    </row>
    <row r="79" spans="1:11">
      <c r="A79" t="s">
        <v>636</v>
      </c>
      <c r="B79" t="s">
        <v>637</v>
      </c>
      <c r="D79" t="s">
        <v>638</v>
      </c>
      <c r="E79" t="s">
        <v>639</v>
      </c>
      <c r="G79" t="s">
        <v>640</v>
      </c>
      <c r="H79" t="s">
        <v>641</v>
      </c>
      <c r="J79" t="s">
        <v>642</v>
      </c>
      <c r="K79" t="s">
        <v>643</v>
      </c>
    </row>
    <row r="80" spans="1:11">
      <c r="A80" t="s">
        <v>644</v>
      </c>
      <c r="B80" t="s">
        <v>645</v>
      </c>
      <c r="D80" t="s">
        <v>646</v>
      </c>
      <c r="E80" t="s">
        <v>647</v>
      </c>
      <c r="G80" t="s">
        <v>648</v>
      </c>
      <c r="H80" t="s">
        <v>649</v>
      </c>
      <c r="J80" t="s">
        <v>650</v>
      </c>
      <c r="K80" t="s">
        <v>651</v>
      </c>
    </row>
    <row r="81" spans="1:11">
      <c r="A81" t="s">
        <v>652</v>
      </c>
      <c r="B81" t="s">
        <v>653</v>
      </c>
      <c r="D81" t="s">
        <v>654</v>
      </c>
      <c r="E81" t="s">
        <v>655</v>
      </c>
      <c r="G81" t="s">
        <v>656</v>
      </c>
      <c r="H81" t="s">
        <v>657</v>
      </c>
      <c r="J81" t="s">
        <v>658</v>
      </c>
      <c r="K81" t="s">
        <v>659</v>
      </c>
    </row>
    <row r="82" spans="1:11">
      <c r="A82" t="s">
        <v>660</v>
      </c>
      <c r="B82" t="s">
        <v>661</v>
      </c>
      <c r="D82" t="s">
        <v>662</v>
      </c>
      <c r="E82" t="s">
        <v>663</v>
      </c>
      <c r="G82" t="s">
        <v>664</v>
      </c>
      <c r="H82" t="s">
        <v>665</v>
      </c>
      <c r="J82" t="s">
        <v>666</v>
      </c>
      <c r="K82" t="s">
        <v>667</v>
      </c>
    </row>
    <row r="83" spans="1:11">
      <c r="A83" t="s">
        <v>668</v>
      </c>
      <c r="B83" t="s">
        <v>669</v>
      </c>
      <c r="D83" t="s">
        <v>670</v>
      </c>
      <c r="E83" t="s">
        <v>671</v>
      </c>
      <c r="G83" t="s">
        <v>672</v>
      </c>
      <c r="H83" t="s">
        <v>673</v>
      </c>
      <c r="J83" t="s">
        <v>674</v>
      </c>
      <c r="K83" t="s">
        <v>675</v>
      </c>
    </row>
    <row r="84" spans="1:11">
      <c r="A84" t="s">
        <v>676</v>
      </c>
      <c r="B84" t="s">
        <v>677</v>
      </c>
      <c r="D84" t="s">
        <v>678</v>
      </c>
      <c r="E84" t="s">
        <v>679</v>
      </c>
      <c r="G84" t="s">
        <v>680</v>
      </c>
      <c r="H84" t="s">
        <v>681</v>
      </c>
      <c r="J84" t="s">
        <v>682</v>
      </c>
      <c r="K84" t="s">
        <v>683</v>
      </c>
    </row>
    <row r="85" spans="1:11">
      <c r="A85" t="s">
        <v>684</v>
      </c>
      <c r="B85" t="s">
        <v>685</v>
      </c>
      <c r="D85" t="s">
        <v>686</v>
      </c>
      <c r="E85" t="s">
        <v>687</v>
      </c>
      <c r="G85" t="s">
        <v>688</v>
      </c>
      <c r="H85" t="s">
        <v>689</v>
      </c>
      <c r="J85" t="s">
        <v>690</v>
      </c>
      <c r="K85" t="s">
        <v>691</v>
      </c>
    </row>
    <row r="86" spans="1:11">
      <c r="A86" t="s">
        <v>692</v>
      </c>
      <c r="B86" t="s">
        <v>693</v>
      </c>
      <c r="D86" t="s">
        <v>694</v>
      </c>
      <c r="E86" t="s">
        <v>695</v>
      </c>
      <c r="G86" t="s">
        <v>696</v>
      </c>
      <c r="H86" t="s">
        <v>697</v>
      </c>
      <c r="J86" t="s">
        <v>698</v>
      </c>
      <c r="K86" t="s">
        <v>699</v>
      </c>
    </row>
    <row r="87" spans="1:11">
      <c r="A87" t="s">
        <v>700</v>
      </c>
      <c r="B87" t="s">
        <v>701</v>
      </c>
      <c r="D87" t="s">
        <v>702</v>
      </c>
      <c r="E87" t="s">
        <v>703</v>
      </c>
      <c r="G87" t="s">
        <v>704</v>
      </c>
      <c r="H87" t="s">
        <v>705</v>
      </c>
      <c r="J87" t="s">
        <v>706</v>
      </c>
      <c r="K87" t="s">
        <v>707</v>
      </c>
    </row>
    <row r="88" spans="1:11">
      <c r="A88" t="s">
        <v>708</v>
      </c>
      <c r="B88" t="s">
        <v>709</v>
      </c>
      <c r="D88" t="s">
        <v>710</v>
      </c>
      <c r="E88" t="s">
        <v>711</v>
      </c>
      <c r="G88" t="s">
        <v>712</v>
      </c>
      <c r="H88" t="s">
        <v>713</v>
      </c>
      <c r="J88" t="s">
        <v>714</v>
      </c>
      <c r="K88" t="s">
        <v>715</v>
      </c>
    </row>
    <row r="89" spans="1:11">
      <c r="A89" t="s">
        <v>716</v>
      </c>
      <c r="B89" t="s">
        <v>717</v>
      </c>
      <c r="D89" t="s">
        <v>718</v>
      </c>
      <c r="E89" t="s">
        <v>719</v>
      </c>
      <c r="G89" t="s">
        <v>720</v>
      </c>
      <c r="H89" t="s">
        <v>721</v>
      </c>
      <c r="J89" t="s">
        <v>722</v>
      </c>
      <c r="K89" t="s">
        <v>723</v>
      </c>
    </row>
    <row r="90" spans="1:11">
      <c r="A90" t="s">
        <v>724</v>
      </c>
      <c r="B90" t="s">
        <v>725</v>
      </c>
      <c r="D90" t="s">
        <v>726</v>
      </c>
      <c r="E90" t="s">
        <v>727</v>
      </c>
      <c r="G90" t="s">
        <v>728</v>
      </c>
      <c r="H90" t="s">
        <v>729</v>
      </c>
      <c r="J90" t="s">
        <v>730</v>
      </c>
      <c r="K90" t="s">
        <v>731</v>
      </c>
    </row>
    <row r="91" spans="1:11">
      <c r="A91" t="s">
        <v>732</v>
      </c>
      <c r="B91" t="s">
        <v>733</v>
      </c>
      <c r="D91" t="s">
        <v>734</v>
      </c>
      <c r="E91" t="s">
        <v>735</v>
      </c>
      <c r="G91" t="s">
        <v>736</v>
      </c>
      <c r="H91" t="s">
        <v>737</v>
      </c>
      <c r="J91" t="s">
        <v>738</v>
      </c>
      <c r="K91" t="s">
        <v>739</v>
      </c>
    </row>
    <row r="92" spans="1:11">
      <c r="A92" t="s">
        <v>740</v>
      </c>
      <c r="B92" t="s">
        <v>741</v>
      </c>
      <c r="D92" t="s">
        <v>742</v>
      </c>
      <c r="E92" t="s">
        <v>743</v>
      </c>
      <c r="G92" t="s">
        <v>744</v>
      </c>
      <c r="H92" t="s">
        <v>745</v>
      </c>
      <c r="J92" t="s">
        <v>746</v>
      </c>
      <c r="K92" t="s">
        <v>747</v>
      </c>
    </row>
    <row r="93" spans="1:11">
      <c r="A93" t="s">
        <v>748</v>
      </c>
      <c r="B93" t="s">
        <v>749</v>
      </c>
      <c r="D93" t="s">
        <v>750</v>
      </c>
      <c r="E93" t="s">
        <v>751</v>
      </c>
      <c r="G93" t="s">
        <v>752</v>
      </c>
      <c r="H93" t="s">
        <v>753</v>
      </c>
      <c r="J93" t="s">
        <v>754</v>
      </c>
      <c r="K93" t="s">
        <v>755</v>
      </c>
    </row>
    <row r="94" spans="1:11">
      <c r="A94" t="s">
        <v>756</v>
      </c>
      <c r="B94" t="s">
        <v>757</v>
      </c>
      <c r="D94" t="s">
        <v>758</v>
      </c>
      <c r="E94" t="s">
        <v>759</v>
      </c>
      <c r="G94" t="s">
        <v>760</v>
      </c>
      <c r="H94" t="s">
        <v>761</v>
      </c>
      <c r="J94" t="s">
        <v>762</v>
      </c>
      <c r="K94" t="s">
        <v>763</v>
      </c>
    </row>
    <row r="95" spans="1:11">
      <c r="A95" t="s">
        <v>764</v>
      </c>
      <c r="B95" t="s">
        <v>765</v>
      </c>
      <c r="D95" t="s">
        <v>766</v>
      </c>
      <c r="E95" t="s">
        <v>767</v>
      </c>
      <c r="G95" t="s">
        <v>768</v>
      </c>
      <c r="H95" t="s">
        <v>769</v>
      </c>
      <c r="J95" t="s">
        <v>770</v>
      </c>
      <c r="K95" t="s">
        <v>771</v>
      </c>
    </row>
    <row r="96" spans="1:11">
      <c r="A96" t="s">
        <v>772</v>
      </c>
      <c r="B96" t="s">
        <v>773</v>
      </c>
      <c r="D96" t="s">
        <v>774</v>
      </c>
      <c r="E96" t="s">
        <v>775</v>
      </c>
      <c r="G96" t="s">
        <v>776</v>
      </c>
      <c r="H96" t="s">
        <v>777</v>
      </c>
      <c r="J96" t="s">
        <v>778</v>
      </c>
      <c r="K96" t="s">
        <v>779</v>
      </c>
    </row>
    <row r="97" spans="1:11">
      <c r="A97" t="s">
        <v>780</v>
      </c>
      <c r="B97" t="s">
        <v>781</v>
      </c>
      <c r="D97" t="s">
        <v>782</v>
      </c>
      <c r="E97" t="s">
        <v>783</v>
      </c>
      <c r="G97" t="s">
        <v>784</v>
      </c>
      <c r="H97" t="s">
        <v>785</v>
      </c>
      <c r="J97" t="s">
        <v>786</v>
      </c>
      <c r="K97" t="s">
        <v>787</v>
      </c>
    </row>
    <row r="98" spans="1:11">
      <c r="A98" t="s">
        <v>788</v>
      </c>
      <c r="B98" t="s">
        <v>789</v>
      </c>
      <c r="D98" t="s">
        <v>790</v>
      </c>
      <c r="E98" t="s">
        <v>791</v>
      </c>
      <c r="G98" t="s">
        <v>792</v>
      </c>
      <c r="H98" t="s">
        <v>793</v>
      </c>
      <c r="J98" t="s">
        <v>794</v>
      </c>
      <c r="K98" t="s">
        <v>795</v>
      </c>
    </row>
    <row r="99" spans="1:11">
      <c r="A99" t="s">
        <v>796</v>
      </c>
      <c r="B99" t="s">
        <v>797</v>
      </c>
      <c r="D99" t="s">
        <v>798</v>
      </c>
      <c r="E99" t="s">
        <v>799</v>
      </c>
      <c r="G99" t="s">
        <v>800</v>
      </c>
      <c r="H99" t="s">
        <v>801</v>
      </c>
      <c r="J99" t="s">
        <v>802</v>
      </c>
      <c r="K99" t="s">
        <v>803</v>
      </c>
    </row>
    <row r="100" spans="1:11">
      <c r="A100" t="s">
        <v>804</v>
      </c>
      <c r="B100" t="s">
        <v>805</v>
      </c>
      <c r="D100" t="s">
        <v>806</v>
      </c>
      <c r="E100" t="s">
        <v>807</v>
      </c>
      <c r="G100" t="s">
        <v>808</v>
      </c>
      <c r="H100" t="s">
        <v>809</v>
      </c>
      <c r="J100" t="s">
        <v>810</v>
      </c>
      <c r="K100" t="s">
        <v>811</v>
      </c>
    </row>
    <row r="101" spans="1:11">
      <c r="A101" t="s">
        <v>812</v>
      </c>
      <c r="B101" t="s">
        <v>813</v>
      </c>
      <c r="D101" t="s">
        <v>814</v>
      </c>
      <c r="E101" t="s">
        <v>815</v>
      </c>
      <c r="G101" t="s">
        <v>816</v>
      </c>
      <c r="H101" t="s">
        <v>817</v>
      </c>
      <c r="J101" t="s">
        <v>818</v>
      </c>
      <c r="K101" t="s">
        <v>819</v>
      </c>
    </row>
    <row r="102" spans="1:11">
      <c r="A102" t="s">
        <v>820</v>
      </c>
      <c r="B102" t="s">
        <v>821</v>
      </c>
      <c r="D102" t="s">
        <v>822</v>
      </c>
      <c r="E102" t="s">
        <v>823</v>
      </c>
      <c r="G102" t="s">
        <v>824</v>
      </c>
      <c r="H102" t="s">
        <v>825</v>
      </c>
      <c r="J102" t="s">
        <v>826</v>
      </c>
      <c r="K102" t="s">
        <v>827</v>
      </c>
    </row>
    <row r="103" spans="1:11">
      <c r="A103" t="s">
        <v>828</v>
      </c>
      <c r="B103" t="s">
        <v>829</v>
      </c>
      <c r="D103" t="s">
        <v>830</v>
      </c>
      <c r="E103" t="s">
        <v>831</v>
      </c>
      <c r="G103" t="s">
        <v>832</v>
      </c>
      <c r="H103" t="s">
        <v>833</v>
      </c>
      <c r="J103" t="s">
        <v>834</v>
      </c>
      <c r="K103" t="s">
        <v>835</v>
      </c>
    </row>
    <row r="104" spans="1:11">
      <c r="A104" t="s">
        <v>836</v>
      </c>
      <c r="B104" t="s">
        <v>837</v>
      </c>
      <c r="D104" t="s">
        <v>838</v>
      </c>
      <c r="E104" t="s">
        <v>839</v>
      </c>
      <c r="G104" t="s">
        <v>840</v>
      </c>
      <c r="H104" t="s">
        <v>841</v>
      </c>
      <c r="J104" t="s">
        <v>842</v>
      </c>
      <c r="K104" t="s">
        <v>843</v>
      </c>
    </row>
    <row r="105" spans="1:11">
      <c r="A105" t="s">
        <v>844</v>
      </c>
      <c r="B105" t="s">
        <v>845</v>
      </c>
      <c r="D105" t="s">
        <v>846</v>
      </c>
      <c r="E105" t="s">
        <v>847</v>
      </c>
      <c r="G105" t="s">
        <v>848</v>
      </c>
      <c r="H105" t="s">
        <v>849</v>
      </c>
      <c r="J105" t="s">
        <v>850</v>
      </c>
      <c r="K105" t="s">
        <v>851</v>
      </c>
    </row>
    <row r="106" spans="1:11">
      <c r="A106" t="s">
        <v>852</v>
      </c>
      <c r="B106" t="s">
        <v>853</v>
      </c>
      <c r="D106" t="s">
        <v>854</v>
      </c>
      <c r="E106" t="s">
        <v>855</v>
      </c>
      <c r="G106" t="s">
        <v>856</v>
      </c>
      <c r="H106" t="s">
        <v>857</v>
      </c>
      <c r="J106" t="s">
        <v>858</v>
      </c>
      <c r="K106" t="s">
        <v>859</v>
      </c>
    </row>
    <row r="107" spans="1:11">
      <c r="A107" t="s">
        <v>860</v>
      </c>
      <c r="B107" t="s">
        <v>861</v>
      </c>
      <c r="D107" t="s">
        <v>862</v>
      </c>
      <c r="E107" t="s">
        <v>863</v>
      </c>
      <c r="G107" t="s">
        <v>864</v>
      </c>
      <c r="H107" t="s">
        <v>865</v>
      </c>
      <c r="J107" t="s">
        <v>866</v>
      </c>
      <c r="K107" t="s">
        <v>867</v>
      </c>
    </row>
    <row r="108" spans="1:11">
      <c r="A108" t="s">
        <v>868</v>
      </c>
      <c r="B108" t="s">
        <v>869</v>
      </c>
      <c r="D108" t="s">
        <v>870</v>
      </c>
      <c r="E108" t="s">
        <v>871</v>
      </c>
      <c r="G108" t="s">
        <v>872</v>
      </c>
      <c r="H108" t="s">
        <v>873</v>
      </c>
      <c r="J108" t="s">
        <v>874</v>
      </c>
      <c r="K108" t="s">
        <v>875</v>
      </c>
    </row>
    <row r="109" spans="1:11">
      <c r="A109" t="s">
        <v>876</v>
      </c>
      <c r="B109" t="s">
        <v>877</v>
      </c>
      <c r="D109" t="s">
        <v>878</v>
      </c>
      <c r="E109" t="s">
        <v>879</v>
      </c>
      <c r="G109" t="s">
        <v>880</v>
      </c>
      <c r="H109" t="s">
        <v>881</v>
      </c>
      <c r="J109" t="s">
        <v>882</v>
      </c>
      <c r="K109" t="s">
        <v>883</v>
      </c>
    </row>
    <row r="110" spans="1:11">
      <c r="A110" t="s">
        <v>884</v>
      </c>
      <c r="B110" t="s">
        <v>885</v>
      </c>
      <c r="D110" t="s">
        <v>886</v>
      </c>
      <c r="E110" t="s">
        <v>887</v>
      </c>
      <c r="G110" t="s">
        <v>888</v>
      </c>
      <c r="H110" t="s">
        <v>889</v>
      </c>
      <c r="J110" t="s">
        <v>890</v>
      </c>
      <c r="K110" t="s">
        <v>891</v>
      </c>
    </row>
    <row r="111" spans="1:11">
      <c r="A111" t="s">
        <v>892</v>
      </c>
      <c r="B111" t="s">
        <v>893</v>
      </c>
      <c r="D111" t="s">
        <v>894</v>
      </c>
      <c r="E111" t="s">
        <v>895</v>
      </c>
      <c r="G111" t="s">
        <v>896</v>
      </c>
      <c r="H111" t="s">
        <v>897</v>
      </c>
      <c r="J111" t="s">
        <v>898</v>
      </c>
      <c r="K111" t="s">
        <v>899</v>
      </c>
    </row>
    <row r="112" spans="1:11">
      <c r="A112" t="s">
        <v>900</v>
      </c>
      <c r="B112" t="s">
        <v>901</v>
      </c>
      <c r="D112" t="s">
        <v>902</v>
      </c>
      <c r="E112" t="s">
        <v>903</v>
      </c>
      <c r="G112" t="s">
        <v>904</v>
      </c>
      <c r="H112" t="s">
        <v>905</v>
      </c>
      <c r="J112" t="s">
        <v>906</v>
      </c>
      <c r="K112" t="s">
        <v>907</v>
      </c>
    </row>
    <row r="113" spans="1:11">
      <c r="A113" t="s">
        <v>908</v>
      </c>
      <c r="B113" t="s">
        <v>909</v>
      </c>
      <c r="D113" t="s">
        <v>910</v>
      </c>
      <c r="E113" t="s">
        <v>911</v>
      </c>
      <c r="G113" t="s">
        <v>912</v>
      </c>
      <c r="H113" t="s">
        <v>913</v>
      </c>
      <c r="J113" t="s">
        <v>914</v>
      </c>
      <c r="K113" t="s">
        <v>915</v>
      </c>
    </row>
    <row r="114" spans="1:11">
      <c r="A114" t="s">
        <v>916</v>
      </c>
      <c r="B114" t="s">
        <v>917</v>
      </c>
      <c r="D114" t="s">
        <v>918</v>
      </c>
      <c r="E114" t="s">
        <v>919</v>
      </c>
      <c r="G114" t="s">
        <v>920</v>
      </c>
      <c r="H114" t="s">
        <v>921</v>
      </c>
      <c r="J114" t="s">
        <v>922</v>
      </c>
      <c r="K114" t="s">
        <v>923</v>
      </c>
    </row>
    <row r="115" spans="1:11">
      <c r="A115" t="s">
        <v>924</v>
      </c>
      <c r="B115" t="s">
        <v>925</v>
      </c>
      <c r="D115" t="s">
        <v>926</v>
      </c>
      <c r="E115" t="s">
        <v>927</v>
      </c>
      <c r="G115" t="s">
        <v>928</v>
      </c>
      <c r="H115" t="s">
        <v>929</v>
      </c>
      <c r="J115" t="s">
        <v>930</v>
      </c>
      <c r="K115" t="s">
        <v>931</v>
      </c>
    </row>
    <row r="116" spans="1:11">
      <c r="A116" t="s">
        <v>932</v>
      </c>
      <c r="B116" t="s">
        <v>933</v>
      </c>
      <c r="D116" t="s">
        <v>934</v>
      </c>
      <c r="E116" t="s">
        <v>935</v>
      </c>
      <c r="G116" t="s">
        <v>936</v>
      </c>
      <c r="H116" t="s">
        <v>937</v>
      </c>
      <c r="J116" t="s">
        <v>938</v>
      </c>
      <c r="K116" t="s">
        <v>939</v>
      </c>
    </row>
    <row r="117" spans="1:11">
      <c r="A117" t="s">
        <v>940</v>
      </c>
      <c r="B117" t="s">
        <v>941</v>
      </c>
      <c r="D117" t="s">
        <v>942</v>
      </c>
      <c r="E117" t="s">
        <v>943</v>
      </c>
      <c r="G117" t="s">
        <v>944</v>
      </c>
      <c r="H117" t="s">
        <v>945</v>
      </c>
      <c r="J117" t="s">
        <v>946</v>
      </c>
      <c r="K117" t="s">
        <v>947</v>
      </c>
    </row>
    <row r="118" spans="1:11">
      <c r="A118" t="s">
        <v>948</v>
      </c>
      <c r="B118" t="s">
        <v>949</v>
      </c>
      <c r="D118" t="s">
        <v>950</v>
      </c>
      <c r="E118" t="s">
        <v>951</v>
      </c>
      <c r="G118" t="s">
        <v>952</v>
      </c>
      <c r="H118" t="s">
        <v>953</v>
      </c>
      <c r="J118" t="s">
        <v>954</v>
      </c>
      <c r="K118" t="s">
        <v>955</v>
      </c>
    </row>
    <row r="119" spans="1:11">
      <c r="A119" t="s">
        <v>956</v>
      </c>
      <c r="B119" t="s">
        <v>957</v>
      </c>
      <c r="D119" t="s">
        <v>958</v>
      </c>
      <c r="E119" t="s">
        <v>959</v>
      </c>
      <c r="G119" t="s">
        <v>960</v>
      </c>
      <c r="H119" t="s">
        <v>961</v>
      </c>
      <c r="J119" t="s">
        <v>962</v>
      </c>
      <c r="K119" t="s">
        <v>963</v>
      </c>
    </row>
    <row r="120" spans="1:11">
      <c r="A120" t="s">
        <v>964</v>
      </c>
      <c r="B120" t="s">
        <v>965</v>
      </c>
      <c r="D120" t="s">
        <v>966</v>
      </c>
      <c r="E120" t="s">
        <v>967</v>
      </c>
      <c r="G120" t="s">
        <v>968</v>
      </c>
      <c r="H120" t="s">
        <v>969</v>
      </c>
      <c r="J120" t="s">
        <v>970</v>
      </c>
      <c r="K120" t="s">
        <v>971</v>
      </c>
    </row>
    <row r="121" spans="1:11">
      <c r="A121" t="s">
        <v>972</v>
      </c>
      <c r="B121" t="s">
        <v>973</v>
      </c>
      <c r="D121" t="s">
        <v>974</v>
      </c>
      <c r="E121" t="s">
        <v>975</v>
      </c>
      <c r="G121" t="s">
        <v>976</v>
      </c>
      <c r="H121" t="s">
        <v>977</v>
      </c>
      <c r="J121" t="s">
        <v>978</v>
      </c>
      <c r="K121" t="s">
        <v>979</v>
      </c>
    </row>
    <row r="122" spans="1:11">
      <c r="A122" t="s">
        <v>980</v>
      </c>
      <c r="B122" t="s">
        <v>981</v>
      </c>
      <c r="D122" t="s">
        <v>982</v>
      </c>
      <c r="E122" t="s">
        <v>983</v>
      </c>
      <c r="G122" t="s">
        <v>984</v>
      </c>
      <c r="H122" t="s">
        <v>985</v>
      </c>
      <c r="J122" t="s">
        <v>986</v>
      </c>
      <c r="K122" t="s">
        <v>987</v>
      </c>
    </row>
    <row r="123" spans="1:11">
      <c r="A123" t="s">
        <v>988</v>
      </c>
      <c r="B123" t="s">
        <v>989</v>
      </c>
      <c r="D123" t="s">
        <v>990</v>
      </c>
      <c r="E123" t="s">
        <v>991</v>
      </c>
      <c r="G123" t="s">
        <v>992</v>
      </c>
      <c r="H123" t="s">
        <v>993</v>
      </c>
      <c r="J123" t="s">
        <v>994</v>
      </c>
      <c r="K123" t="s">
        <v>995</v>
      </c>
    </row>
    <row r="124" spans="1:11">
      <c r="A124" t="s">
        <v>996</v>
      </c>
      <c r="B124" t="s">
        <v>997</v>
      </c>
      <c r="D124" t="s">
        <v>998</v>
      </c>
      <c r="E124" t="s">
        <v>999</v>
      </c>
      <c r="G124" t="s">
        <v>1000</v>
      </c>
      <c r="H124" t="s">
        <v>1001</v>
      </c>
      <c r="J124" t="s">
        <v>1002</v>
      </c>
      <c r="K124" t="s">
        <v>1003</v>
      </c>
    </row>
    <row r="125" spans="1:11">
      <c r="A125" t="s">
        <v>1004</v>
      </c>
      <c r="B125" t="s">
        <v>1005</v>
      </c>
      <c r="D125" t="s">
        <v>1006</v>
      </c>
      <c r="E125" t="s">
        <v>1007</v>
      </c>
      <c r="G125" t="s">
        <v>1008</v>
      </c>
      <c r="H125" t="s">
        <v>1009</v>
      </c>
      <c r="J125" t="s">
        <v>1010</v>
      </c>
      <c r="K125" t="s">
        <v>1011</v>
      </c>
    </row>
    <row r="126" spans="1:11">
      <c r="A126" t="s">
        <v>1012</v>
      </c>
      <c r="B126" t="s">
        <v>1013</v>
      </c>
      <c r="D126" t="s">
        <v>1014</v>
      </c>
      <c r="E126" t="s">
        <v>1015</v>
      </c>
      <c r="G126" t="s">
        <v>1016</v>
      </c>
      <c r="H126" t="s">
        <v>1017</v>
      </c>
      <c r="J126" t="s">
        <v>1018</v>
      </c>
      <c r="K126" t="s">
        <v>1019</v>
      </c>
    </row>
    <row r="127" spans="1:11">
      <c r="A127" t="s">
        <v>1020</v>
      </c>
      <c r="B127" t="s">
        <v>1021</v>
      </c>
      <c r="D127" t="s">
        <v>1022</v>
      </c>
      <c r="E127" t="s">
        <v>1023</v>
      </c>
      <c r="G127" t="s">
        <v>1024</v>
      </c>
      <c r="H127" t="s">
        <v>1025</v>
      </c>
      <c r="J127" t="s">
        <v>1026</v>
      </c>
      <c r="K127" t="s">
        <v>1027</v>
      </c>
    </row>
    <row r="128" spans="1:11">
      <c r="A128" t="s">
        <v>1028</v>
      </c>
      <c r="B128" t="s">
        <v>1029</v>
      </c>
      <c r="D128" t="s">
        <v>1030</v>
      </c>
      <c r="E128" t="s">
        <v>1031</v>
      </c>
      <c r="G128" t="s">
        <v>1032</v>
      </c>
      <c r="H128" t="s">
        <v>1033</v>
      </c>
      <c r="J128" t="s">
        <v>1034</v>
      </c>
      <c r="K128" t="s">
        <v>1035</v>
      </c>
    </row>
    <row r="129" spans="1:11">
      <c r="A129" t="s">
        <v>1036</v>
      </c>
      <c r="B129" t="s">
        <v>1037</v>
      </c>
      <c r="D129" t="s">
        <v>1038</v>
      </c>
      <c r="E129" t="s">
        <v>1039</v>
      </c>
      <c r="G129" t="s">
        <v>1040</v>
      </c>
      <c r="H129" t="s">
        <v>1041</v>
      </c>
      <c r="J129" t="s">
        <v>1042</v>
      </c>
      <c r="K129" t="s">
        <v>1043</v>
      </c>
    </row>
    <row r="130" spans="1:11">
      <c r="A130" t="s">
        <v>1044</v>
      </c>
      <c r="B130" t="s">
        <v>1045</v>
      </c>
      <c r="D130" t="s">
        <v>1046</v>
      </c>
      <c r="E130" t="s">
        <v>1047</v>
      </c>
      <c r="G130" t="s">
        <v>1048</v>
      </c>
      <c r="H130" t="s">
        <v>1049</v>
      </c>
      <c r="J130" t="s">
        <v>1050</v>
      </c>
      <c r="K130" t="s">
        <v>1051</v>
      </c>
    </row>
    <row r="131" spans="1:11">
      <c r="A131" t="s">
        <v>1052</v>
      </c>
      <c r="B131" t="s">
        <v>1053</v>
      </c>
      <c r="D131" t="s">
        <v>1054</v>
      </c>
      <c r="E131" t="s">
        <v>1055</v>
      </c>
      <c r="G131" t="s">
        <v>1056</v>
      </c>
      <c r="H131" t="s">
        <v>1057</v>
      </c>
      <c r="J131" t="s">
        <v>1058</v>
      </c>
      <c r="K131" t="s">
        <v>1059</v>
      </c>
    </row>
    <row r="132" spans="1:11">
      <c r="A132" t="s">
        <v>1060</v>
      </c>
      <c r="B132" t="s">
        <v>1061</v>
      </c>
      <c r="D132" t="s">
        <v>1062</v>
      </c>
      <c r="E132" t="s">
        <v>1063</v>
      </c>
      <c r="G132" t="s">
        <v>1064</v>
      </c>
      <c r="H132" t="s">
        <v>1065</v>
      </c>
      <c r="J132" t="s">
        <v>1066</v>
      </c>
      <c r="K132" t="s">
        <v>1067</v>
      </c>
    </row>
    <row r="133" spans="1:11">
      <c r="A133" t="s">
        <v>1068</v>
      </c>
      <c r="B133" t="s">
        <v>1069</v>
      </c>
      <c r="D133" t="s">
        <v>1070</v>
      </c>
      <c r="E133" t="s">
        <v>1071</v>
      </c>
      <c r="G133" t="s">
        <v>1072</v>
      </c>
      <c r="H133" t="s">
        <v>1073</v>
      </c>
      <c r="J133" t="s">
        <v>1074</v>
      </c>
      <c r="K133" t="s">
        <v>1075</v>
      </c>
    </row>
    <row r="134" spans="1:11">
      <c r="A134" t="s">
        <v>1076</v>
      </c>
      <c r="B134" t="s">
        <v>1077</v>
      </c>
      <c r="D134" t="s">
        <v>1078</v>
      </c>
      <c r="E134" t="s">
        <v>1079</v>
      </c>
      <c r="G134" t="s">
        <v>1080</v>
      </c>
      <c r="H134" t="s">
        <v>1081</v>
      </c>
      <c r="J134" t="s">
        <v>1082</v>
      </c>
      <c r="K134" t="s">
        <v>1083</v>
      </c>
    </row>
    <row r="135" spans="1:11">
      <c r="A135" t="s">
        <v>1084</v>
      </c>
      <c r="B135" t="s">
        <v>1085</v>
      </c>
      <c r="D135" t="s">
        <v>1086</v>
      </c>
      <c r="E135" t="s">
        <v>1087</v>
      </c>
      <c r="G135" t="s">
        <v>1088</v>
      </c>
      <c r="H135" t="s">
        <v>1089</v>
      </c>
      <c r="J135" t="s">
        <v>1090</v>
      </c>
      <c r="K135" t="s">
        <v>1091</v>
      </c>
    </row>
    <row r="136" spans="1:11">
      <c r="A136" t="s">
        <v>1092</v>
      </c>
      <c r="B136" t="s">
        <v>1093</v>
      </c>
      <c r="D136" t="s">
        <v>1094</v>
      </c>
      <c r="E136" t="s">
        <v>1095</v>
      </c>
      <c r="G136" t="s">
        <v>1096</v>
      </c>
      <c r="H136" t="s">
        <v>1097</v>
      </c>
      <c r="J136" t="s">
        <v>1098</v>
      </c>
      <c r="K136" t="s">
        <v>1099</v>
      </c>
    </row>
    <row r="137" spans="1:11">
      <c r="A137" t="s">
        <v>1100</v>
      </c>
      <c r="B137" t="s">
        <v>1101</v>
      </c>
      <c r="D137" t="s">
        <v>1102</v>
      </c>
      <c r="E137" t="s">
        <v>1103</v>
      </c>
      <c r="G137" t="s">
        <v>1104</v>
      </c>
      <c r="H137" t="s">
        <v>1105</v>
      </c>
      <c r="J137" t="s">
        <v>1106</v>
      </c>
      <c r="K137" t="s">
        <v>1107</v>
      </c>
    </row>
    <row r="138" spans="1:11">
      <c r="A138" t="s">
        <v>1108</v>
      </c>
      <c r="B138" t="s">
        <v>1109</v>
      </c>
      <c r="D138" t="s">
        <v>1110</v>
      </c>
      <c r="E138" t="s">
        <v>1111</v>
      </c>
      <c r="G138" t="s">
        <v>1112</v>
      </c>
      <c r="H138" t="s">
        <v>1113</v>
      </c>
      <c r="J138" t="s">
        <v>1114</v>
      </c>
      <c r="K138" t="s">
        <v>1115</v>
      </c>
    </row>
    <row r="139" spans="1:11">
      <c r="A139" t="s">
        <v>1116</v>
      </c>
      <c r="B139" t="s">
        <v>1117</v>
      </c>
      <c r="D139" t="s">
        <v>1118</v>
      </c>
      <c r="E139" t="s">
        <v>1119</v>
      </c>
      <c r="G139" t="s">
        <v>1120</v>
      </c>
      <c r="H139" t="s">
        <v>1121</v>
      </c>
      <c r="J139" t="s">
        <v>1122</v>
      </c>
      <c r="K139" t="s">
        <v>1123</v>
      </c>
    </row>
    <row r="140" spans="1:11">
      <c r="A140" t="s">
        <v>1124</v>
      </c>
      <c r="B140" t="s">
        <v>1125</v>
      </c>
      <c r="D140" t="s">
        <v>1126</v>
      </c>
      <c r="E140" t="s">
        <v>1127</v>
      </c>
      <c r="G140" t="s">
        <v>1128</v>
      </c>
      <c r="H140" t="s">
        <v>1129</v>
      </c>
      <c r="J140" t="s">
        <v>1130</v>
      </c>
      <c r="K140" t="s">
        <v>1131</v>
      </c>
    </row>
    <row r="141" spans="1:11">
      <c r="A141" t="s">
        <v>1132</v>
      </c>
      <c r="B141" t="s">
        <v>1133</v>
      </c>
      <c r="D141" t="s">
        <v>1134</v>
      </c>
      <c r="E141" t="s">
        <v>1135</v>
      </c>
      <c r="G141" t="s">
        <v>1136</v>
      </c>
      <c r="H141" t="s">
        <v>1137</v>
      </c>
      <c r="J141" t="s">
        <v>1138</v>
      </c>
      <c r="K141" t="s">
        <v>1139</v>
      </c>
    </row>
    <row r="142" spans="1:11">
      <c r="A142" t="s">
        <v>1140</v>
      </c>
      <c r="B142" t="s">
        <v>1141</v>
      </c>
      <c r="D142" t="s">
        <v>1142</v>
      </c>
      <c r="E142" t="s">
        <v>1143</v>
      </c>
      <c r="G142" t="s">
        <v>1144</v>
      </c>
      <c r="H142" t="s">
        <v>1145</v>
      </c>
      <c r="J142" t="s">
        <v>1146</v>
      </c>
      <c r="K142" t="s">
        <v>1147</v>
      </c>
    </row>
    <row r="143" spans="1:11">
      <c r="A143" t="s">
        <v>1148</v>
      </c>
      <c r="B143" t="s">
        <v>1149</v>
      </c>
      <c r="D143" t="s">
        <v>1150</v>
      </c>
      <c r="E143" t="s">
        <v>1151</v>
      </c>
      <c r="G143" t="s">
        <v>1152</v>
      </c>
      <c r="H143" t="s">
        <v>1153</v>
      </c>
      <c r="J143" t="s">
        <v>1154</v>
      </c>
      <c r="K143" t="s">
        <v>1155</v>
      </c>
    </row>
    <row r="144" spans="1:11">
      <c r="A144" t="s">
        <v>1156</v>
      </c>
      <c r="B144" t="s">
        <v>1157</v>
      </c>
      <c r="D144" t="s">
        <v>1158</v>
      </c>
      <c r="E144" t="s">
        <v>1159</v>
      </c>
      <c r="G144" t="s">
        <v>1160</v>
      </c>
      <c r="H144" t="s">
        <v>1161</v>
      </c>
      <c r="J144" t="s">
        <v>1162</v>
      </c>
      <c r="K144" t="s">
        <v>1163</v>
      </c>
    </row>
    <row r="145" spans="1:11">
      <c r="A145" t="s">
        <v>1164</v>
      </c>
      <c r="B145" t="s">
        <v>1165</v>
      </c>
      <c r="D145" t="s">
        <v>1166</v>
      </c>
      <c r="E145" t="s">
        <v>1167</v>
      </c>
      <c r="G145" t="s">
        <v>1168</v>
      </c>
      <c r="H145" t="s">
        <v>1169</v>
      </c>
      <c r="J145" t="s">
        <v>1170</v>
      </c>
      <c r="K145" t="s">
        <v>1171</v>
      </c>
    </row>
    <row r="146" spans="1:11">
      <c r="A146" t="s">
        <v>1172</v>
      </c>
      <c r="B146" t="s">
        <v>1173</v>
      </c>
      <c r="D146" t="s">
        <v>1174</v>
      </c>
      <c r="E146" t="s">
        <v>1175</v>
      </c>
      <c r="G146" t="s">
        <v>1176</v>
      </c>
      <c r="H146" t="s">
        <v>1177</v>
      </c>
      <c r="J146" t="s">
        <v>1178</v>
      </c>
      <c r="K146" t="s">
        <v>1179</v>
      </c>
    </row>
    <row r="147" spans="1:11">
      <c r="A147" t="s">
        <v>1180</v>
      </c>
      <c r="B147" t="s">
        <v>1181</v>
      </c>
      <c r="D147" t="s">
        <v>1182</v>
      </c>
      <c r="E147" t="s">
        <v>1183</v>
      </c>
      <c r="G147" t="s">
        <v>1184</v>
      </c>
      <c r="H147" t="s">
        <v>1185</v>
      </c>
      <c r="J147" t="s">
        <v>1186</v>
      </c>
      <c r="K147" t="s">
        <v>1187</v>
      </c>
    </row>
    <row r="148" spans="1:11">
      <c r="A148" t="s">
        <v>1188</v>
      </c>
      <c r="B148" t="s">
        <v>1189</v>
      </c>
      <c r="D148" t="s">
        <v>1190</v>
      </c>
      <c r="E148" t="s">
        <v>1191</v>
      </c>
      <c r="G148" t="s">
        <v>1192</v>
      </c>
      <c r="H148" t="s">
        <v>1193</v>
      </c>
      <c r="J148" t="s">
        <v>1194</v>
      </c>
      <c r="K148" t="s">
        <v>1195</v>
      </c>
    </row>
    <row r="149" spans="1:11">
      <c r="A149" t="s">
        <v>1196</v>
      </c>
      <c r="B149" t="s">
        <v>1197</v>
      </c>
      <c r="D149" t="s">
        <v>1198</v>
      </c>
      <c r="E149" t="s">
        <v>1199</v>
      </c>
      <c r="G149" t="s">
        <v>1200</v>
      </c>
      <c r="H149" t="s">
        <v>1201</v>
      </c>
      <c r="J149" t="s">
        <v>1202</v>
      </c>
      <c r="K149" t="s">
        <v>1203</v>
      </c>
    </row>
    <row r="150" spans="1:11">
      <c r="A150" t="s">
        <v>1204</v>
      </c>
      <c r="B150" t="s">
        <v>1205</v>
      </c>
      <c r="D150" t="s">
        <v>1206</v>
      </c>
      <c r="E150" t="s">
        <v>1207</v>
      </c>
      <c r="G150" t="s">
        <v>1208</v>
      </c>
      <c r="H150" t="s">
        <v>1209</v>
      </c>
      <c r="J150" t="s">
        <v>1210</v>
      </c>
      <c r="K150" t="s">
        <v>1211</v>
      </c>
    </row>
    <row r="151" spans="1:11">
      <c r="A151" t="s">
        <v>1212</v>
      </c>
      <c r="B151" t="s">
        <v>1213</v>
      </c>
      <c r="D151" t="s">
        <v>1214</v>
      </c>
      <c r="E151" t="s">
        <v>1215</v>
      </c>
      <c r="G151" t="s">
        <v>1216</v>
      </c>
      <c r="H151" t="s">
        <v>1217</v>
      </c>
      <c r="J151" t="s">
        <v>1218</v>
      </c>
      <c r="K151" t="s">
        <v>1219</v>
      </c>
    </row>
    <row r="152" spans="1:11">
      <c r="A152" t="s">
        <v>1220</v>
      </c>
      <c r="B152" t="s">
        <v>1221</v>
      </c>
      <c r="D152" t="s">
        <v>1222</v>
      </c>
      <c r="E152" t="s">
        <v>1223</v>
      </c>
      <c r="G152" t="s">
        <v>1224</v>
      </c>
      <c r="H152" t="s">
        <v>1225</v>
      </c>
      <c r="J152" t="s">
        <v>1226</v>
      </c>
      <c r="K152" t="s">
        <v>1227</v>
      </c>
    </row>
    <row r="153" spans="1:11">
      <c r="A153" t="s">
        <v>1228</v>
      </c>
      <c r="B153" t="s">
        <v>1229</v>
      </c>
      <c r="D153" t="s">
        <v>1230</v>
      </c>
      <c r="E153" t="s">
        <v>1231</v>
      </c>
      <c r="G153" t="s">
        <v>1232</v>
      </c>
      <c r="H153" t="s">
        <v>1233</v>
      </c>
      <c r="J153" t="s">
        <v>1234</v>
      </c>
      <c r="K153" t="s">
        <v>1235</v>
      </c>
    </row>
    <row r="154" spans="1:11">
      <c r="A154" t="s">
        <v>1236</v>
      </c>
      <c r="B154" t="s">
        <v>1237</v>
      </c>
      <c r="D154" t="s">
        <v>1238</v>
      </c>
      <c r="E154" t="s">
        <v>1239</v>
      </c>
      <c r="G154" t="s">
        <v>1240</v>
      </c>
      <c r="H154" t="s">
        <v>1241</v>
      </c>
      <c r="J154" t="s">
        <v>1242</v>
      </c>
      <c r="K154" t="s">
        <v>1243</v>
      </c>
    </row>
    <row r="155" spans="1:11">
      <c r="A155" t="s">
        <v>1244</v>
      </c>
      <c r="B155" t="s">
        <v>1245</v>
      </c>
      <c r="D155" t="s">
        <v>1246</v>
      </c>
      <c r="E155" t="s">
        <v>1247</v>
      </c>
      <c r="G155" t="s">
        <v>1248</v>
      </c>
      <c r="H155" t="s">
        <v>1249</v>
      </c>
      <c r="J155" t="s">
        <v>1250</v>
      </c>
      <c r="K155" t="s">
        <v>1251</v>
      </c>
    </row>
    <row r="156" spans="1:11">
      <c r="A156" t="s">
        <v>1252</v>
      </c>
      <c r="B156" t="s">
        <v>1253</v>
      </c>
      <c r="D156" t="s">
        <v>1254</v>
      </c>
      <c r="E156" t="s">
        <v>1255</v>
      </c>
      <c r="G156" t="s">
        <v>1256</v>
      </c>
      <c r="H156" t="s">
        <v>1257</v>
      </c>
      <c r="J156" t="s">
        <v>1258</v>
      </c>
      <c r="K156" t="s">
        <v>1259</v>
      </c>
    </row>
    <row r="157" spans="1:11">
      <c r="A157" t="s">
        <v>1260</v>
      </c>
      <c r="B157" t="s">
        <v>1261</v>
      </c>
      <c r="D157" t="s">
        <v>1262</v>
      </c>
      <c r="E157" t="s">
        <v>1263</v>
      </c>
      <c r="G157" t="s">
        <v>1264</v>
      </c>
      <c r="H157" t="s">
        <v>1265</v>
      </c>
      <c r="J157" t="s">
        <v>1266</v>
      </c>
      <c r="K157" t="s">
        <v>1267</v>
      </c>
    </row>
    <row r="158" spans="1:11">
      <c r="A158" t="s">
        <v>1268</v>
      </c>
      <c r="B158" t="s">
        <v>1269</v>
      </c>
      <c r="D158" t="s">
        <v>1270</v>
      </c>
      <c r="E158" t="s">
        <v>1271</v>
      </c>
      <c r="G158" t="s">
        <v>1272</v>
      </c>
      <c r="H158" t="s">
        <v>1273</v>
      </c>
      <c r="J158" t="s">
        <v>1274</v>
      </c>
      <c r="K158" t="s">
        <v>1275</v>
      </c>
    </row>
    <row r="159" spans="1:11">
      <c r="A159" t="s">
        <v>1276</v>
      </c>
      <c r="B159" t="s">
        <v>1277</v>
      </c>
      <c r="D159" t="s">
        <v>1278</v>
      </c>
      <c r="E159" t="s">
        <v>1279</v>
      </c>
      <c r="G159" t="s">
        <v>1280</v>
      </c>
      <c r="H159" t="s">
        <v>1281</v>
      </c>
      <c r="J159" t="s">
        <v>1282</v>
      </c>
      <c r="K159" t="s">
        <v>1283</v>
      </c>
    </row>
    <row r="160" spans="1:11">
      <c r="A160" t="s">
        <v>1284</v>
      </c>
      <c r="B160" t="s">
        <v>1285</v>
      </c>
      <c r="D160" t="s">
        <v>1286</v>
      </c>
      <c r="E160" t="s">
        <v>1287</v>
      </c>
      <c r="G160" t="s">
        <v>1288</v>
      </c>
      <c r="H160" t="s">
        <v>1289</v>
      </c>
      <c r="J160" t="s">
        <v>1290</v>
      </c>
      <c r="K160" t="s">
        <v>1291</v>
      </c>
    </row>
    <row r="161" spans="1:11">
      <c r="A161" t="s">
        <v>1292</v>
      </c>
      <c r="B161" t="s">
        <v>1293</v>
      </c>
      <c r="D161" t="s">
        <v>1294</v>
      </c>
      <c r="E161" t="s">
        <v>1295</v>
      </c>
      <c r="G161" t="s">
        <v>1296</v>
      </c>
      <c r="H161" t="s">
        <v>1297</v>
      </c>
      <c r="J161" t="s">
        <v>1298</v>
      </c>
      <c r="K161" t="s">
        <v>1299</v>
      </c>
    </row>
    <row r="162" spans="1:11">
      <c r="A162" t="s">
        <v>1300</v>
      </c>
      <c r="B162" t="s">
        <v>1301</v>
      </c>
      <c r="D162" t="s">
        <v>1302</v>
      </c>
      <c r="E162" t="s">
        <v>1303</v>
      </c>
      <c r="G162" t="s">
        <v>1304</v>
      </c>
      <c r="H162" t="s">
        <v>1305</v>
      </c>
      <c r="J162" t="s">
        <v>1306</v>
      </c>
      <c r="K162" t="s">
        <v>1307</v>
      </c>
    </row>
    <row r="163" spans="1:11">
      <c r="A163" t="s">
        <v>1308</v>
      </c>
      <c r="B163" t="s">
        <v>1309</v>
      </c>
      <c r="D163" t="s">
        <v>1310</v>
      </c>
      <c r="E163" t="s">
        <v>1311</v>
      </c>
      <c r="G163" t="s">
        <v>1312</v>
      </c>
      <c r="H163" t="s">
        <v>1313</v>
      </c>
      <c r="J163" t="s">
        <v>1314</v>
      </c>
      <c r="K163" t="s">
        <v>1315</v>
      </c>
    </row>
    <row r="164" spans="1:11">
      <c r="A164" t="s">
        <v>1316</v>
      </c>
      <c r="B164" t="s">
        <v>1317</v>
      </c>
      <c r="D164" t="s">
        <v>1318</v>
      </c>
      <c r="E164" t="s">
        <v>1319</v>
      </c>
      <c r="G164" t="s">
        <v>1320</v>
      </c>
      <c r="H164" t="s">
        <v>1321</v>
      </c>
      <c r="J164" t="s">
        <v>1322</v>
      </c>
      <c r="K164" t="s">
        <v>1323</v>
      </c>
    </row>
    <row r="165" spans="1:11">
      <c r="A165" t="s">
        <v>1324</v>
      </c>
      <c r="B165" t="s">
        <v>1325</v>
      </c>
      <c r="D165" t="s">
        <v>1326</v>
      </c>
      <c r="E165" t="s">
        <v>1327</v>
      </c>
      <c r="G165" t="s">
        <v>1328</v>
      </c>
      <c r="H165" t="s">
        <v>1329</v>
      </c>
      <c r="J165" t="s">
        <v>1330</v>
      </c>
      <c r="K165" t="s">
        <v>1331</v>
      </c>
    </row>
    <row r="166" spans="1:11">
      <c r="A166" t="s">
        <v>1332</v>
      </c>
      <c r="B166" t="s">
        <v>1333</v>
      </c>
      <c r="D166" t="s">
        <v>1334</v>
      </c>
      <c r="E166" t="s">
        <v>1335</v>
      </c>
      <c r="G166" t="s">
        <v>1336</v>
      </c>
      <c r="H166" t="s">
        <v>1337</v>
      </c>
      <c r="J166" t="s">
        <v>1338</v>
      </c>
      <c r="K166" t="s">
        <v>1339</v>
      </c>
    </row>
    <row r="167" spans="1:11">
      <c r="A167" t="s">
        <v>1340</v>
      </c>
      <c r="B167" t="s">
        <v>1341</v>
      </c>
      <c r="D167" t="s">
        <v>1342</v>
      </c>
      <c r="E167" t="s">
        <v>1343</v>
      </c>
      <c r="G167" t="s">
        <v>1344</v>
      </c>
      <c r="H167" t="s">
        <v>1345</v>
      </c>
      <c r="J167" t="s">
        <v>1346</v>
      </c>
      <c r="K167" t="s">
        <v>1347</v>
      </c>
    </row>
    <row r="168" spans="1:11">
      <c r="A168" t="s">
        <v>1348</v>
      </c>
      <c r="B168" t="s">
        <v>1349</v>
      </c>
      <c r="D168" t="s">
        <v>1350</v>
      </c>
      <c r="E168" t="s">
        <v>1351</v>
      </c>
      <c r="G168" t="s">
        <v>1352</v>
      </c>
      <c r="H168" t="s">
        <v>1353</v>
      </c>
      <c r="J168" t="s">
        <v>1354</v>
      </c>
      <c r="K168" t="s">
        <v>1355</v>
      </c>
    </row>
    <row r="169" spans="1:11">
      <c r="A169" t="s">
        <v>1356</v>
      </c>
      <c r="B169" t="s">
        <v>1357</v>
      </c>
      <c r="D169" t="s">
        <v>1358</v>
      </c>
      <c r="E169" t="s">
        <v>1359</v>
      </c>
      <c r="G169" t="s">
        <v>1360</v>
      </c>
      <c r="H169" t="s">
        <v>1361</v>
      </c>
      <c r="J169" t="s">
        <v>1362</v>
      </c>
      <c r="K169" t="s">
        <v>1363</v>
      </c>
    </row>
    <row r="170" spans="1:11">
      <c r="A170" t="s">
        <v>1364</v>
      </c>
      <c r="B170" t="s">
        <v>1365</v>
      </c>
      <c r="D170" t="s">
        <v>1366</v>
      </c>
      <c r="E170" t="s">
        <v>1367</v>
      </c>
      <c r="G170" t="s">
        <v>1368</v>
      </c>
      <c r="H170" t="s">
        <v>1369</v>
      </c>
      <c r="J170" t="s">
        <v>1370</v>
      </c>
      <c r="K170" t="s">
        <v>1371</v>
      </c>
    </row>
    <row r="171" spans="1:11">
      <c r="A171" t="s">
        <v>1372</v>
      </c>
      <c r="B171" t="s">
        <v>1373</v>
      </c>
      <c r="D171" t="s">
        <v>1374</v>
      </c>
      <c r="E171" t="s">
        <v>1375</v>
      </c>
      <c r="G171" t="s">
        <v>1376</v>
      </c>
      <c r="H171" t="s">
        <v>1377</v>
      </c>
      <c r="J171" t="s">
        <v>1378</v>
      </c>
      <c r="K171" t="s">
        <v>1379</v>
      </c>
    </row>
    <row r="172" spans="1:11">
      <c r="A172" t="s">
        <v>1380</v>
      </c>
      <c r="B172" t="s">
        <v>1381</v>
      </c>
      <c r="D172" t="s">
        <v>1382</v>
      </c>
      <c r="E172" t="s">
        <v>1383</v>
      </c>
      <c r="G172" t="s">
        <v>1384</v>
      </c>
      <c r="H172" t="s">
        <v>1385</v>
      </c>
      <c r="J172" t="s">
        <v>1386</v>
      </c>
      <c r="K172" t="s">
        <v>1387</v>
      </c>
    </row>
    <row r="173" spans="1:11">
      <c r="A173" t="s">
        <v>1388</v>
      </c>
      <c r="B173" t="s">
        <v>1389</v>
      </c>
      <c r="D173" t="s">
        <v>1390</v>
      </c>
      <c r="E173" t="s">
        <v>1391</v>
      </c>
      <c r="G173" t="s">
        <v>1392</v>
      </c>
      <c r="H173" t="s">
        <v>1393</v>
      </c>
      <c r="J173" t="s">
        <v>1394</v>
      </c>
      <c r="K173" t="s">
        <v>1395</v>
      </c>
    </row>
    <row r="174" spans="1:11">
      <c r="A174" t="s">
        <v>1396</v>
      </c>
      <c r="B174" t="s">
        <v>1397</v>
      </c>
      <c r="D174" t="s">
        <v>1398</v>
      </c>
      <c r="E174" t="s">
        <v>1399</v>
      </c>
      <c r="G174" t="s">
        <v>1400</v>
      </c>
      <c r="H174" t="s">
        <v>1401</v>
      </c>
      <c r="J174" t="s">
        <v>1402</v>
      </c>
      <c r="K174" t="s">
        <v>1403</v>
      </c>
    </row>
    <row r="175" spans="1:11">
      <c r="A175" t="s">
        <v>1404</v>
      </c>
      <c r="B175" t="s">
        <v>1405</v>
      </c>
      <c r="D175" t="s">
        <v>1406</v>
      </c>
      <c r="E175" t="s">
        <v>1407</v>
      </c>
      <c r="G175" t="s">
        <v>1408</v>
      </c>
      <c r="H175" t="s">
        <v>1409</v>
      </c>
      <c r="J175" t="s">
        <v>1410</v>
      </c>
      <c r="K175" t="s">
        <v>1411</v>
      </c>
    </row>
    <row r="176" spans="1:11">
      <c r="A176" t="s">
        <v>1412</v>
      </c>
      <c r="B176" t="s">
        <v>1413</v>
      </c>
      <c r="D176" t="s">
        <v>1414</v>
      </c>
      <c r="E176" t="s">
        <v>1415</v>
      </c>
      <c r="G176" t="s">
        <v>1416</v>
      </c>
      <c r="H176" t="s">
        <v>1417</v>
      </c>
      <c r="J176" t="s">
        <v>1418</v>
      </c>
      <c r="K176" t="s">
        <v>1419</v>
      </c>
    </row>
    <row r="177" spans="1:11">
      <c r="A177" t="s">
        <v>1420</v>
      </c>
      <c r="B177" t="s">
        <v>1421</v>
      </c>
      <c r="D177" t="s">
        <v>1422</v>
      </c>
      <c r="E177" t="s">
        <v>1423</v>
      </c>
      <c r="G177" t="s">
        <v>1424</v>
      </c>
      <c r="H177" t="s">
        <v>1425</v>
      </c>
      <c r="J177" t="s">
        <v>1426</v>
      </c>
      <c r="K177" t="s">
        <v>1427</v>
      </c>
    </row>
    <row r="178" spans="1:11">
      <c r="A178" t="s">
        <v>1428</v>
      </c>
      <c r="B178" t="s">
        <v>1429</v>
      </c>
      <c r="D178" t="s">
        <v>1430</v>
      </c>
      <c r="E178" t="s">
        <v>1431</v>
      </c>
      <c r="G178" t="s">
        <v>1432</v>
      </c>
      <c r="H178" t="s">
        <v>1433</v>
      </c>
      <c r="J178" t="s">
        <v>1434</v>
      </c>
      <c r="K178" t="s">
        <v>1435</v>
      </c>
    </row>
    <row r="179" spans="1:11">
      <c r="A179" t="s">
        <v>1436</v>
      </c>
      <c r="B179" t="s">
        <v>1437</v>
      </c>
      <c r="D179" t="s">
        <v>1438</v>
      </c>
      <c r="E179" t="s">
        <v>1439</v>
      </c>
      <c r="G179" t="s">
        <v>1440</v>
      </c>
      <c r="H179" t="s">
        <v>1441</v>
      </c>
      <c r="J179" t="s">
        <v>1442</v>
      </c>
      <c r="K179" t="s">
        <v>1443</v>
      </c>
    </row>
    <row r="180" spans="1:11">
      <c r="A180" t="s">
        <v>1444</v>
      </c>
      <c r="B180" t="s">
        <v>1445</v>
      </c>
      <c r="D180" t="s">
        <v>1446</v>
      </c>
      <c r="E180" t="s">
        <v>1447</v>
      </c>
      <c r="G180" t="s">
        <v>1448</v>
      </c>
      <c r="H180" t="s">
        <v>1449</v>
      </c>
      <c r="J180" t="s">
        <v>1450</v>
      </c>
      <c r="K180" t="s">
        <v>1451</v>
      </c>
    </row>
    <row r="181" spans="1:11">
      <c r="A181" t="s">
        <v>1452</v>
      </c>
      <c r="B181" t="s">
        <v>1453</v>
      </c>
      <c r="D181" t="s">
        <v>1454</v>
      </c>
      <c r="E181" t="s">
        <v>1455</v>
      </c>
      <c r="G181" t="s">
        <v>1456</v>
      </c>
      <c r="H181" t="s">
        <v>1457</v>
      </c>
      <c r="J181" t="s">
        <v>1458</v>
      </c>
      <c r="K181" t="s">
        <v>1459</v>
      </c>
    </row>
    <row r="182" spans="1:11">
      <c r="A182" t="s">
        <v>1460</v>
      </c>
      <c r="B182" t="s">
        <v>1461</v>
      </c>
      <c r="D182" t="s">
        <v>1462</v>
      </c>
      <c r="E182" t="s">
        <v>1463</v>
      </c>
      <c r="G182" t="s">
        <v>1464</v>
      </c>
      <c r="H182" t="s">
        <v>1465</v>
      </c>
      <c r="J182" t="s">
        <v>1466</v>
      </c>
      <c r="K182" t="s">
        <v>1467</v>
      </c>
    </row>
    <row r="183" spans="1:11">
      <c r="A183" t="s">
        <v>1468</v>
      </c>
      <c r="B183" t="s">
        <v>1469</v>
      </c>
      <c r="D183" t="s">
        <v>1470</v>
      </c>
      <c r="E183" t="s">
        <v>1471</v>
      </c>
      <c r="G183" t="s">
        <v>1472</v>
      </c>
      <c r="H183" t="s">
        <v>1473</v>
      </c>
      <c r="J183" t="s">
        <v>1474</v>
      </c>
      <c r="K183" t="s">
        <v>1475</v>
      </c>
    </row>
    <row r="184" spans="1:11">
      <c r="A184" t="s">
        <v>1476</v>
      </c>
      <c r="B184" t="s">
        <v>1477</v>
      </c>
      <c r="D184" t="s">
        <v>1478</v>
      </c>
      <c r="E184" t="s">
        <v>1479</v>
      </c>
      <c r="G184" t="s">
        <v>1480</v>
      </c>
      <c r="H184" t="s">
        <v>1481</v>
      </c>
      <c r="J184" t="s">
        <v>1482</v>
      </c>
      <c r="K184" t="s">
        <v>1483</v>
      </c>
    </row>
    <row r="185" spans="1:11">
      <c r="A185" t="s">
        <v>1484</v>
      </c>
      <c r="B185" t="s">
        <v>1485</v>
      </c>
      <c r="D185" t="s">
        <v>1486</v>
      </c>
      <c r="E185" t="s">
        <v>1487</v>
      </c>
      <c r="G185" t="s">
        <v>1488</v>
      </c>
      <c r="H185" t="s">
        <v>1489</v>
      </c>
      <c r="J185" t="s">
        <v>1490</v>
      </c>
      <c r="K185" t="s">
        <v>1491</v>
      </c>
    </row>
    <row r="186" spans="1:11">
      <c r="A186" t="s">
        <v>1492</v>
      </c>
      <c r="B186" t="s">
        <v>1493</v>
      </c>
      <c r="D186" t="s">
        <v>1494</v>
      </c>
      <c r="E186" t="s">
        <v>1495</v>
      </c>
      <c r="G186" t="s">
        <v>1496</v>
      </c>
      <c r="H186" t="s">
        <v>1497</v>
      </c>
      <c r="J186" t="s">
        <v>1498</v>
      </c>
      <c r="K186" t="s">
        <v>1499</v>
      </c>
    </row>
    <row r="187" spans="1:11">
      <c r="A187" t="s">
        <v>1500</v>
      </c>
      <c r="B187" t="s">
        <v>1501</v>
      </c>
      <c r="D187" t="s">
        <v>1502</v>
      </c>
      <c r="E187" t="s">
        <v>1503</v>
      </c>
      <c r="G187" t="s">
        <v>1504</v>
      </c>
      <c r="H187" t="s">
        <v>1505</v>
      </c>
      <c r="J187" t="s">
        <v>1506</v>
      </c>
      <c r="K187" t="s">
        <v>1507</v>
      </c>
    </row>
    <row r="188" spans="1:11">
      <c r="A188" t="s">
        <v>1508</v>
      </c>
      <c r="B188" t="s">
        <v>1509</v>
      </c>
      <c r="D188" t="s">
        <v>1510</v>
      </c>
      <c r="E188" t="s">
        <v>1511</v>
      </c>
      <c r="G188" t="s">
        <v>1512</v>
      </c>
      <c r="H188" t="s">
        <v>1513</v>
      </c>
      <c r="J188" t="s">
        <v>1514</v>
      </c>
      <c r="K188" t="s">
        <v>1515</v>
      </c>
    </row>
    <row r="189" spans="1:11">
      <c r="A189" t="s">
        <v>1516</v>
      </c>
      <c r="B189" t="s">
        <v>1517</v>
      </c>
      <c r="D189" t="s">
        <v>1518</v>
      </c>
      <c r="E189" t="s">
        <v>1519</v>
      </c>
      <c r="G189" t="s">
        <v>1520</v>
      </c>
      <c r="H189" t="s">
        <v>1521</v>
      </c>
      <c r="J189" t="s">
        <v>1522</v>
      </c>
      <c r="K189" t="s">
        <v>1523</v>
      </c>
    </row>
    <row r="190" spans="1:11">
      <c r="A190" t="s">
        <v>1524</v>
      </c>
      <c r="B190" t="s">
        <v>1525</v>
      </c>
      <c r="D190" t="s">
        <v>1526</v>
      </c>
      <c r="E190" t="s">
        <v>1527</v>
      </c>
      <c r="J190" t="s">
        <v>1528</v>
      </c>
      <c r="K190" t="s">
        <v>1529</v>
      </c>
    </row>
    <row r="191" spans="1:11">
      <c r="A191" t="s">
        <v>1530</v>
      </c>
      <c r="B191" t="s">
        <v>1531</v>
      </c>
      <c r="D191" t="s">
        <v>1532</v>
      </c>
      <c r="E191" t="s">
        <v>1533</v>
      </c>
      <c r="J191" t="s">
        <v>1534</v>
      </c>
      <c r="K191" t="s">
        <v>1535</v>
      </c>
    </row>
    <row r="192" spans="1:11">
      <c r="A192" t="s">
        <v>1536</v>
      </c>
      <c r="B192" t="s">
        <v>1537</v>
      </c>
      <c r="D192" t="s">
        <v>1538</v>
      </c>
      <c r="E192" t="s">
        <v>1539</v>
      </c>
      <c r="J192" t="s">
        <v>1540</v>
      </c>
      <c r="K192" t="s">
        <v>1541</v>
      </c>
    </row>
    <row r="193" spans="1:11">
      <c r="A193" t="s">
        <v>1542</v>
      </c>
      <c r="B193" t="s">
        <v>1543</v>
      </c>
      <c r="D193" t="s">
        <v>1544</v>
      </c>
      <c r="E193" t="s">
        <v>1545</v>
      </c>
      <c r="J193" t="s">
        <v>1546</v>
      </c>
      <c r="K193" t="s">
        <v>1547</v>
      </c>
    </row>
    <row r="194" spans="1:11">
      <c r="A194" t="s">
        <v>1548</v>
      </c>
      <c r="B194" t="s">
        <v>1549</v>
      </c>
      <c r="D194" t="s">
        <v>1550</v>
      </c>
      <c r="E194" t="s">
        <v>1551</v>
      </c>
      <c r="J194" t="s">
        <v>1552</v>
      </c>
      <c r="K194" t="s">
        <v>1553</v>
      </c>
    </row>
    <row r="195" spans="1:11">
      <c r="A195" t="s">
        <v>1554</v>
      </c>
      <c r="B195" t="s">
        <v>1555</v>
      </c>
      <c r="D195" t="s">
        <v>1556</v>
      </c>
      <c r="E195" t="s">
        <v>1557</v>
      </c>
      <c r="J195" t="s">
        <v>1558</v>
      </c>
      <c r="K195" t="s">
        <v>1559</v>
      </c>
    </row>
    <row r="196" spans="1:11">
      <c r="A196" t="s">
        <v>1560</v>
      </c>
      <c r="B196" t="s">
        <v>1561</v>
      </c>
      <c r="D196" t="s">
        <v>1562</v>
      </c>
      <c r="E196" t="s">
        <v>1563</v>
      </c>
      <c r="J196" t="s">
        <v>1564</v>
      </c>
      <c r="K196" t="s">
        <v>1565</v>
      </c>
    </row>
    <row r="197" spans="1:11">
      <c r="A197" t="s">
        <v>1566</v>
      </c>
      <c r="B197" t="s">
        <v>1567</v>
      </c>
      <c r="D197" t="s">
        <v>1568</v>
      </c>
      <c r="E197" t="s">
        <v>1569</v>
      </c>
      <c r="J197" t="s">
        <v>1570</v>
      </c>
      <c r="K197" t="s">
        <v>1571</v>
      </c>
    </row>
    <row r="198" spans="1:11">
      <c r="A198" t="s">
        <v>1572</v>
      </c>
      <c r="B198" t="s">
        <v>1573</v>
      </c>
      <c r="D198" t="s">
        <v>1574</v>
      </c>
      <c r="E198" t="s">
        <v>1575</v>
      </c>
      <c r="J198" t="s">
        <v>1576</v>
      </c>
      <c r="K198" t="s">
        <v>1577</v>
      </c>
    </row>
    <row r="199" spans="1:11">
      <c r="A199" t="s">
        <v>1578</v>
      </c>
      <c r="B199" t="s">
        <v>1579</v>
      </c>
      <c r="D199" t="s">
        <v>1580</v>
      </c>
      <c r="E199" t="s">
        <v>1581</v>
      </c>
      <c r="J199" t="s">
        <v>1582</v>
      </c>
      <c r="K199" t="s">
        <v>1583</v>
      </c>
    </row>
    <row r="200" spans="1:11">
      <c r="A200" t="s">
        <v>1584</v>
      </c>
      <c r="B200" t="s">
        <v>1585</v>
      </c>
      <c r="D200" t="s">
        <v>1586</v>
      </c>
      <c r="E200" t="s">
        <v>1587</v>
      </c>
      <c r="J200" t="s">
        <v>1588</v>
      </c>
      <c r="K200" t="s">
        <v>1589</v>
      </c>
    </row>
    <row r="201" spans="1:11">
      <c r="A201" t="s">
        <v>1590</v>
      </c>
      <c r="B201" t="s">
        <v>1591</v>
      </c>
      <c r="D201" t="s">
        <v>1592</v>
      </c>
      <c r="E201" t="s">
        <v>1593</v>
      </c>
      <c r="J201" t="s">
        <v>1594</v>
      </c>
      <c r="K201" t="s">
        <v>1595</v>
      </c>
    </row>
    <row r="202" spans="1:11">
      <c r="A202" t="s">
        <v>1596</v>
      </c>
      <c r="B202" t="s">
        <v>1597</v>
      </c>
      <c r="D202" t="s">
        <v>1598</v>
      </c>
      <c r="E202" t="s">
        <v>1599</v>
      </c>
      <c r="J202" t="s">
        <v>1600</v>
      </c>
      <c r="K202" t="s">
        <v>1601</v>
      </c>
    </row>
    <row r="203" spans="1:11">
      <c r="A203" t="s">
        <v>1602</v>
      </c>
      <c r="B203" t="s">
        <v>1603</v>
      </c>
      <c r="D203" t="s">
        <v>1604</v>
      </c>
      <c r="E203" t="s">
        <v>1605</v>
      </c>
      <c r="J203" t="s">
        <v>1606</v>
      </c>
      <c r="K203" t="s">
        <v>1607</v>
      </c>
    </row>
    <row r="204" spans="1:11">
      <c r="A204" t="s">
        <v>1608</v>
      </c>
      <c r="B204" t="s">
        <v>1609</v>
      </c>
      <c r="D204" t="s">
        <v>1610</v>
      </c>
      <c r="E204" t="s">
        <v>1611</v>
      </c>
      <c r="J204" t="s">
        <v>1612</v>
      </c>
      <c r="K204" t="s">
        <v>1613</v>
      </c>
    </row>
    <row r="205" spans="1:11">
      <c r="A205" t="s">
        <v>1614</v>
      </c>
      <c r="B205" t="s">
        <v>1615</v>
      </c>
      <c r="D205" t="s">
        <v>1616</v>
      </c>
      <c r="E205" t="s">
        <v>1617</v>
      </c>
      <c r="J205" t="s">
        <v>1618</v>
      </c>
      <c r="K205" t="s">
        <v>1619</v>
      </c>
    </row>
    <row r="206" spans="1:11">
      <c r="A206" t="s">
        <v>1620</v>
      </c>
      <c r="B206" t="s">
        <v>1621</v>
      </c>
      <c r="D206" t="s">
        <v>1622</v>
      </c>
      <c r="E206" t="s">
        <v>1623</v>
      </c>
      <c r="J206" t="s">
        <v>1624</v>
      </c>
      <c r="K206" t="s">
        <v>1625</v>
      </c>
    </row>
    <row r="207" spans="1:11">
      <c r="A207" t="s">
        <v>1626</v>
      </c>
      <c r="B207" t="s">
        <v>1627</v>
      </c>
      <c r="D207" t="s">
        <v>1628</v>
      </c>
      <c r="E207" t="s">
        <v>1629</v>
      </c>
      <c r="J207" t="s">
        <v>1630</v>
      </c>
      <c r="K207" t="s">
        <v>1631</v>
      </c>
    </row>
    <row r="208" spans="1:11">
      <c r="A208" t="s">
        <v>1632</v>
      </c>
      <c r="B208" t="s">
        <v>1633</v>
      </c>
      <c r="D208" t="s">
        <v>1634</v>
      </c>
      <c r="E208" t="s">
        <v>1635</v>
      </c>
      <c r="J208" t="s">
        <v>1636</v>
      </c>
      <c r="K208" t="s">
        <v>1637</v>
      </c>
    </row>
    <row r="209" spans="1:11">
      <c r="A209" t="s">
        <v>1638</v>
      </c>
      <c r="B209" t="s">
        <v>1639</v>
      </c>
      <c r="D209" t="s">
        <v>1640</v>
      </c>
      <c r="E209" t="s">
        <v>1641</v>
      </c>
      <c r="J209" t="s">
        <v>1642</v>
      </c>
      <c r="K209" t="s">
        <v>1643</v>
      </c>
    </row>
    <row r="210" spans="1:11">
      <c r="A210" t="s">
        <v>1644</v>
      </c>
      <c r="B210" t="s">
        <v>1645</v>
      </c>
      <c r="D210" t="s">
        <v>1646</v>
      </c>
      <c r="E210" t="s">
        <v>1647</v>
      </c>
      <c r="J210" t="s">
        <v>1648</v>
      </c>
      <c r="K210" t="s">
        <v>1649</v>
      </c>
    </row>
    <row r="211" spans="1:11">
      <c r="A211" t="s">
        <v>1650</v>
      </c>
      <c r="B211" t="s">
        <v>1651</v>
      </c>
      <c r="D211" t="s">
        <v>1652</v>
      </c>
      <c r="E211" t="s">
        <v>1653</v>
      </c>
      <c r="J211" t="s">
        <v>1654</v>
      </c>
      <c r="K211" t="s">
        <v>1655</v>
      </c>
    </row>
    <row r="212" spans="1:11">
      <c r="A212" t="s">
        <v>1656</v>
      </c>
      <c r="B212" t="s">
        <v>1657</v>
      </c>
      <c r="D212" t="s">
        <v>1658</v>
      </c>
      <c r="E212" t="s">
        <v>1659</v>
      </c>
      <c r="J212" t="s">
        <v>1660</v>
      </c>
      <c r="K212" t="s">
        <v>1661</v>
      </c>
    </row>
    <row r="213" spans="1:11">
      <c r="A213" t="s">
        <v>1662</v>
      </c>
      <c r="B213" t="s">
        <v>1663</v>
      </c>
      <c r="D213" t="s">
        <v>1664</v>
      </c>
      <c r="E213" t="s">
        <v>1665</v>
      </c>
      <c r="J213" t="s">
        <v>1666</v>
      </c>
      <c r="K213" t="s">
        <v>1667</v>
      </c>
    </row>
    <row r="214" spans="1:11">
      <c r="A214" t="s">
        <v>1668</v>
      </c>
      <c r="B214" t="s">
        <v>1669</v>
      </c>
      <c r="D214" t="s">
        <v>1670</v>
      </c>
      <c r="E214" t="s">
        <v>1671</v>
      </c>
      <c r="J214" t="s">
        <v>1672</v>
      </c>
      <c r="K214" t="s">
        <v>1673</v>
      </c>
    </row>
    <row r="215" spans="1:11">
      <c r="A215" t="s">
        <v>1674</v>
      </c>
      <c r="B215" t="s">
        <v>1675</v>
      </c>
      <c r="D215" t="s">
        <v>1676</v>
      </c>
      <c r="E215" t="s">
        <v>1677</v>
      </c>
      <c r="J215" t="s">
        <v>1678</v>
      </c>
      <c r="K215" t="s">
        <v>1679</v>
      </c>
    </row>
    <row r="216" spans="1:11">
      <c r="A216" t="s">
        <v>1680</v>
      </c>
      <c r="B216" t="s">
        <v>1681</v>
      </c>
      <c r="D216" t="s">
        <v>1682</v>
      </c>
      <c r="E216" t="s">
        <v>1683</v>
      </c>
      <c r="J216" t="s">
        <v>1684</v>
      </c>
      <c r="K216" t="s">
        <v>1685</v>
      </c>
    </row>
    <row r="217" spans="1:11">
      <c r="A217" t="s">
        <v>1686</v>
      </c>
      <c r="B217" t="s">
        <v>1687</v>
      </c>
      <c r="D217" t="s">
        <v>1688</v>
      </c>
      <c r="E217" t="s">
        <v>1689</v>
      </c>
      <c r="J217" t="s">
        <v>1690</v>
      </c>
      <c r="K217" t="s">
        <v>1691</v>
      </c>
    </row>
    <row r="218" spans="1:11">
      <c r="A218" t="s">
        <v>1692</v>
      </c>
      <c r="B218" t="s">
        <v>1693</v>
      </c>
      <c r="D218" t="s">
        <v>1694</v>
      </c>
      <c r="E218" t="s">
        <v>1695</v>
      </c>
      <c r="J218" t="s">
        <v>1696</v>
      </c>
      <c r="K218" t="s">
        <v>1697</v>
      </c>
    </row>
    <row r="219" spans="1:11">
      <c r="A219" t="s">
        <v>1698</v>
      </c>
      <c r="B219" t="s">
        <v>1699</v>
      </c>
      <c r="D219" t="s">
        <v>1700</v>
      </c>
      <c r="E219" t="s">
        <v>1701</v>
      </c>
      <c r="J219" t="s">
        <v>1702</v>
      </c>
      <c r="K219" t="s">
        <v>1703</v>
      </c>
    </row>
    <row r="220" spans="1:11">
      <c r="A220" t="s">
        <v>1704</v>
      </c>
      <c r="B220" t="s">
        <v>1705</v>
      </c>
      <c r="D220" t="s">
        <v>1706</v>
      </c>
      <c r="E220" t="s">
        <v>1707</v>
      </c>
      <c r="J220" t="s">
        <v>1708</v>
      </c>
      <c r="K220" t="s">
        <v>1709</v>
      </c>
    </row>
    <row r="221" spans="1:11">
      <c r="A221" t="s">
        <v>1710</v>
      </c>
      <c r="B221" t="s">
        <v>1711</v>
      </c>
      <c r="D221" t="s">
        <v>1712</v>
      </c>
      <c r="E221" t="s">
        <v>1713</v>
      </c>
      <c r="J221" t="s">
        <v>1714</v>
      </c>
      <c r="K221" t="s">
        <v>1715</v>
      </c>
    </row>
    <row r="222" spans="1:11">
      <c r="A222" t="s">
        <v>1716</v>
      </c>
      <c r="B222" t="s">
        <v>1717</v>
      </c>
      <c r="D222" t="s">
        <v>1718</v>
      </c>
      <c r="E222" t="s">
        <v>1719</v>
      </c>
      <c r="J222" t="s">
        <v>1720</v>
      </c>
      <c r="K222" t="s">
        <v>1721</v>
      </c>
    </row>
    <row r="223" spans="1:11">
      <c r="A223" t="s">
        <v>1722</v>
      </c>
      <c r="B223" t="s">
        <v>1723</v>
      </c>
      <c r="D223" t="s">
        <v>1724</v>
      </c>
      <c r="E223" t="s">
        <v>1725</v>
      </c>
      <c r="J223" t="s">
        <v>1726</v>
      </c>
      <c r="K223" t="s">
        <v>1727</v>
      </c>
    </row>
    <row r="224" spans="1:11">
      <c r="A224" t="s">
        <v>1728</v>
      </c>
      <c r="B224" t="s">
        <v>1729</v>
      </c>
      <c r="D224" t="s">
        <v>1730</v>
      </c>
      <c r="E224" t="s">
        <v>1731</v>
      </c>
      <c r="J224" t="s">
        <v>1732</v>
      </c>
      <c r="K224" t="s">
        <v>1733</v>
      </c>
    </row>
    <row r="225" spans="1:11">
      <c r="A225" t="s">
        <v>1734</v>
      </c>
      <c r="B225" t="s">
        <v>1735</v>
      </c>
      <c r="D225" t="s">
        <v>1736</v>
      </c>
      <c r="E225" t="s">
        <v>1737</v>
      </c>
      <c r="J225" t="s">
        <v>1738</v>
      </c>
      <c r="K225" t="s">
        <v>1739</v>
      </c>
    </row>
    <row r="226" spans="1:11">
      <c r="A226" t="s">
        <v>1740</v>
      </c>
      <c r="B226" t="s">
        <v>1741</v>
      </c>
      <c r="D226" t="s">
        <v>1742</v>
      </c>
      <c r="E226" t="s">
        <v>1743</v>
      </c>
      <c r="J226" t="s">
        <v>1744</v>
      </c>
      <c r="K226" t="s">
        <v>1745</v>
      </c>
    </row>
    <row r="227" spans="1:11">
      <c r="A227" t="s">
        <v>1746</v>
      </c>
      <c r="B227" t="s">
        <v>1747</v>
      </c>
      <c r="D227" t="s">
        <v>1748</v>
      </c>
      <c r="E227" t="s">
        <v>1749</v>
      </c>
      <c r="J227" t="s">
        <v>1750</v>
      </c>
      <c r="K227" t="s">
        <v>1751</v>
      </c>
    </row>
    <row r="228" spans="1:11">
      <c r="A228" t="s">
        <v>1752</v>
      </c>
      <c r="B228" t="s">
        <v>1753</v>
      </c>
      <c r="D228" t="s">
        <v>1754</v>
      </c>
      <c r="E228" t="s">
        <v>1755</v>
      </c>
      <c r="J228" t="s">
        <v>1756</v>
      </c>
      <c r="K228" t="s">
        <v>1757</v>
      </c>
    </row>
    <row r="229" spans="1:11">
      <c r="A229" t="s">
        <v>1758</v>
      </c>
      <c r="B229" t="s">
        <v>1759</v>
      </c>
      <c r="D229" t="s">
        <v>1760</v>
      </c>
      <c r="E229" t="s">
        <v>1761</v>
      </c>
      <c r="J229" t="s">
        <v>1762</v>
      </c>
      <c r="K229" t="s">
        <v>1763</v>
      </c>
    </row>
    <row r="230" spans="1:11">
      <c r="A230" t="s">
        <v>1764</v>
      </c>
      <c r="B230" t="s">
        <v>1765</v>
      </c>
      <c r="D230" t="s">
        <v>1766</v>
      </c>
      <c r="E230" t="s">
        <v>1767</v>
      </c>
      <c r="J230" t="s">
        <v>1768</v>
      </c>
      <c r="K230" t="s">
        <v>1769</v>
      </c>
    </row>
    <row r="231" spans="1:11">
      <c r="A231" t="s">
        <v>1770</v>
      </c>
      <c r="B231" t="s">
        <v>1771</v>
      </c>
      <c r="D231" t="s">
        <v>1772</v>
      </c>
      <c r="E231" t="s">
        <v>1773</v>
      </c>
      <c r="J231" t="s">
        <v>1774</v>
      </c>
      <c r="K231" t="s">
        <v>1775</v>
      </c>
    </row>
    <row r="232" spans="1:11">
      <c r="A232" t="s">
        <v>1776</v>
      </c>
      <c r="B232" t="s">
        <v>1777</v>
      </c>
      <c r="D232" t="s">
        <v>1778</v>
      </c>
      <c r="E232" t="s">
        <v>1779</v>
      </c>
      <c r="J232" t="s">
        <v>1780</v>
      </c>
      <c r="K232" t="s">
        <v>1781</v>
      </c>
    </row>
    <row r="233" spans="1:11">
      <c r="A233" t="s">
        <v>1782</v>
      </c>
      <c r="B233" t="s">
        <v>1783</v>
      </c>
      <c r="D233" t="s">
        <v>1784</v>
      </c>
      <c r="E233" t="s">
        <v>1785</v>
      </c>
      <c r="J233" t="s">
        <v>1786</v>
      </c>
      <c r="K233" t="s">
        <v>1787</v>
      </c>
    </row>
    <row r="234" spans="1:11">
      <c r="A234" t="s">
        <v>1788</v>
      </c>
      <c r="B234" t="s">
        <v>1789</v>
      </c>
      <c r="D234" t="s">
        <v>1790</v>
      </c>
      <c r="E234" t="s">
        <v>1791</v>
      </c>
      <c r="J234" t="s">
        <v>1792</v>
      </c>
      <c r="K234" t="s">
        <v>1793</v>
      </c>
    </row>
    <row r="235" spans="1:11">
      <c r="A235" t="s">
        <v>1794</v>
      </c>
      <c r="B235" t="s">
        <v>1795</v>
      </c>
      <c r="D235" t="s">
        <v>1796</v>
      </c>
      <c r="E235" t="s">
        <v>1797</v>
      </c>
      <c r="J235" t="s">
        <v>1798</v>
      </c>
      <c r="K235" t="s">
        <v>1799</v>
      </c>
    </row>
    <row r="236" spans="1:11">
      <c r="A236" t="s">
        <v>1800</v>
      </c>
      <c r="B236" t="s">
        <v>1801</v>
      </c>
      <c r="D236" t="s">
        <v>1802</v>
      </c>
      <c r="E236" t="s">
        <v>1803</v>
      </c>
      <c r="J236" t="s">
        <v>1804</v>
      </c>
      <c r="K236" t="s">
        <v>1805</v>
      </c>
    </row>
    <row r="237" spans="1:11">
      <c r="A237" t="s">
        <v>1806</v>
      </c>
      <c r="B237" t="s">
        <v>1807</v>
      </c>
      <c r="D237" t="s">
        <v>1808</v>
      </c>
      <c r="E237" t="s">
        <v>1809</v>
      </c>
      <c r="J237" t="s">
        <v>1810</v>
      </c>
      <c r="K237" t="s">
        <v>1811</v>
      </c>
    </row>
    <row r="238" spans="1:11">
      <c r="A238" t="s">
        <v>1812</v>
      </c>
      <c r="B238" t="s">
        <v>1813</v>
      </c>
      <c r="D238" t="s">
        <v>1814</v>
      </c>
      <c r="E238" t="s">
        <v>1815</v>
      </c>
      <c r="J238" t="s">
        <v>1816</v>
      </c>
      <c r="K238" t="s">
        <v>1817</v>
      </c>
    </row>
    <row r="239" spans="1:11">
      <c r="A239" t="s">
        <v>1818</v>
      </c>
      <c r="B239" t="s">
        <v>1819</v>
      </c>
      <c r="D239" t="s">
        <v>1820</v>
      </c>
      <c r="E239" t="s">
        <v>1821</v>
      </c>
      <c r="J239" t="s">
        <v>1822</v>
      </c>
      <c r="K239" t="s">
        <v>1823</v>
      </c>
    </row>
    <row r="240" spans="1:11">
      <c r="A240" t="s">
        <v>1824</v>
      </c>
      <c r="B240" t="s">
        <v>1825</v>
      </c>
      <c r="D240" t="s">
        <v>1826</v>
      </c>
      <c r="E240" t="s">
        <v>1827</v>
      </c>
      <c r="J240" t="s">
        <v>1828</v>
      </c>
      <c r="K240" t="s">
        <v>1829</v>
      </c>
    </row>
    <row r="241" spans="1:11">
      <c r="A241" t="s">
        <v>1830</v>
      </c>
      <c r="B241" t="s">
        <v>1831</v>
      </c>
      <c r="D241" t="s">
        <v>1832</v>
      </c>
      <c r="E241" t="s">
        <v>1833</v>
      </c>
      <c r="J241" t="s">
        <v>1834</v>
      </c>
      <c r="K241" t="s">
        <v>1835</v>
      </c>
    </row>
    <row r="242" spans="1:11">
      <c r="A242" t="s">
        <v>1836</v>
      </c>
      <c r="B242" t="s">
        <v>1837</v>
      </c>
      <c r="D242" t="s">
        <v>1838</v>
      </c>
      <c r="E242" t="s">
        <v>1839</v>
      </c>
      <c r="J242" t="s">
        <v>1840</v>
      </c>
      <c r="K242" t="s">
        <v>1841</v>
      </c>
    </row>
    <row r="243" spans="1:11">
      <c r="A243" t="s">
        <v>1842</v>
      </c>
      <c r="B243" t="s">
        <v>1843</v>
      </c>
      <c r="D243" t="s">
        <v>1844</v>
      </c>
      <c r="E243" t="s">
        <v>1845</v>
      </c>
      <c r="J243" t="s">
        <v>1846</v>
      </c>
      <c r="K243" t="s">
        <v>1847</v>
      </c>
    </row>
    <row r="244" spans="1:11">
      <c r="A244" t="s">
        <v>1848</v>
      </c>
      <c r="B244" t="s">
        <v>1849</v>
      </c>
      <c r="D244" t="s">
        <v>1850</v>
      </c>
      <c r="E244" t="s">
        <v>1851</v>
      </c>
      <c r="J244" t="s">
        <v>1852</v>
      </c>
      <c r="K244" t="s">
        <v>1853</v>
      </c>
    </row>
    <row r="245" spans="1:11">
      <c r="A245" t="s">
        <v>1854</v>
      </c>
      <c r="B245" t="s">
        <v>1855</v>
      </c>
      <c r="D245" t="s">
        <v>1856</v>
      </c>
      <c r="E245" t="s">
        <v>1857</v>
      </c>
      <c r="J245" t="s">
        <v>1858</v>
      </c>
      <c r="K245" t="s">
        <v>1859</v>
      </c>
    </row>
    <row r="246" spans="1:11">
      <c r="A246" t="s">
        <v>1860</v>
      </c>
      <c r="B246" t="s">
        <v>1861</v>
      </c>
      <c r="D246" t="s">
        <v>1862</v>
      </c>
      <c r="E246" t="s">
        <v>1863</v>
      </c>
      <c r="J246" t="s">
        <v>1864</v>
      </c>
      <c r="K246" t="s">
        <v>1865</v>
      </c>
    </row>
    <row r="247" spans="1:11">
      <c r="A247" t="s">
        <v>1866</v>
      </c>
      <c r="B247" t="s">
        <v>1867</v>
      </c>
      <c r="D247" t="s">
        <v>1868</v>
      </c>
      <c r="E247" t="s">
        <v>1869</v>
      </c>
      <c r="J247" t="s">
        <v>1870</v>
      </c>
      <c r="K247" t="s">
        <v>1871</v>
      </c>
    </row>
    <row r="248" spans="1:11">
      <c r="A248" t="s">
        <v>1872</v>
      </c>
      <c r="B248" t="s">
        <v>1873</v>
      </c>
      <c r="D248" t="s">
        <v>1874</v>
      </c>
      <c r="E248" t="s">
        <v>1875</v>
      </c>
      <c r="J248" t="s">
        <v>1876</v>
      </c>
      <c r="K248" t="s">
        <v>1877</v>
      </c>
    </row>
    <row r="249" spans="1:11">
      <c r="A249" t="s">
        <v>1878</v>
      </c>
      <c r="B249" t="s">
        <v>1879</v>
      </c>
      <c r="D249" t="s">
        <v>1880</v>
      </c>
      <c r="E249" t="s">
        <v>1881</v>
      </c>
      <c r="J249" t="s">
        <v>1882</v>
      </c>
      <c r="K249" t="s">
        <v>1883</v>
      </c>
    </row>
    <row r="250" spans="1:11">
      <c r="A250" t="s">
        <v>1884</v>
      </c>
      <c r="B250" t="s">
        <v>1885</v>
      </c>
      <c r="D250" t="s">
        <v>1886</v>
      </c>
      <c r="E250" t="s">
        <v>1887</v>
      </c>
      <c r="J250" t="s">
        <v>1888</v>
      </c>
      <c r="K250" t="s">
        <v>1889</v>
      </c>
    </row>
    <row r="251" spans="1:11">
      <c r="A251" t="s">
        <v>1890</v>
      </c>
      <c r="B251" t="s">
        <v>1891</v>
      </c>
      <c r="D251" t="s">
        <v>1892</v>
      </c>
      <c r="E251" t="s">
        <v>1893</v>
      </c>
      <c r="J251" t="s">
        <v>1894</v>
      </c>
      <c r="K251" t="s">
        <v>1895</v>
      </c>
    </row>
    <row r="252" spans="1:11">
      <c r="A252" t="s">
        <v>1896</v>
      </c>
      <c r="B252" t="s">
        <v>1897</v>
      </c>
      <c r="D252" t="s">
        <v>1898</v>
      </c>
      <c r="E252" t="s">
        <v>1899</v>
      </c>
      <c r="J252" t="s">
        <v>1900</v>
      </c>
      <c r="K252" t="s">
        <v>1901</v>
      </c>
    </row>
    <row r="253" spans="1:11">
      <c r="A253" t="s">
        <v>1902</v>
      </c>
      <c r="B253" t="s">
        <v>1903</v>
      </c>
      <c r="D253" t="s">
        <v>1904</v>
      </c>
      <c r="E253" t="s">
        <v>1905</v>
      </c>
      <c r="J253" t="s">
        <v>1906</v>
      </c>
      <c r="K253" t="s">
        <v>1907</v>
      </c>
    </row>
    <row r="254" spans="1:11">
      <c r="A254" t="s">
        <v>1908</v>
      </c>
      <c r="B254" t="s">
        <v>1909</v>
      </c>
      <c r="D254" t="s">
        <v>1910</v>
      </c>
      <c r="E254" t="s">
        <v>1911</v>
      </c>
      <c r="J254" t="s">
        <v>1912</v>
      </c>
      <c r="K254" t="s">
        <v>1913</v>
      </c>
    </row>
    <row r="255" spans="1:11">
      <c r="A255" t="s">
        <v>1914</v>
      </c>
      <c r="B255" t="s">
        <v>1915</v>
      </c>
      <c r="D255" t="s">
        <v>1916</v>
      </c>
      <c r="E255" t="s">
        <v>1917</v>
      </c>
      <c r="J255" t="s">
        <v>1918</v>
      </c>
      <c r="K255" t="s">
        <v>1919</v>
      </c>
    </row>
    <row r="256" spans="1:11">
      <c r="A256" t="s">
        <v>1920</v>
      </c>
      <c r="B256" t="s">
        <v>1921</v>
      </c>
      <c r="D256" t="s">
        <v>1922</v>
      </c>
      <c r="E256" t="s">
        <v>1923</v>
      </c>
      <c r="J256" t="s">
        <v>1924</v>
      </c>
      <c r="K256" t="s">
        <v>1925</v>
      </c>
    </row>
    <row r="257" spans="1:11">
      <c r="A257" t="s">
        <v>1926</v>
      </c>
      <c r="B257" t="s">
        <v>1927</v>
      </c>
      <c r="D257" t="s">
        <v>1928</v>
      </c>
      <c r="E257" t="s">
        <v>1929</v>
      </c>
      <c r="J257" t="s">
        <v>1930</v>
      </c>
      <c r="K257" t="s">
        <v>1931</v>
      </c>
    </row>
    <row r="258" spans="1:11">
      <c r="A258" t="s">
        <v>1932</v>
      </c>
      <c r="B258" t="s">
        <v>1933</v>
      </c>
      <c r="D258" t="s">
        <v>1934</v>
      </c>
      <c r="E258" t="s">
        <v>1935</v>
      </c>
      <c r="J258" t="s">
        <v>1936</v>
      </c>
      <c r="K258" t="s">
        <v>1937</v>
      </c>
    </row>
    <row r="259" spans="1:11">
      <c r="A259" t="s">
        <v>1938</v>
      </c>
      <c r="B259" t="s">
        <v>1939</v>
      </c>
      <c r="D259" t="s">
        <v>1940</v>
      </c>
      <c r="E259" t="s">
        <v>1941</v>
      </c>
      <c r="J259" t="s">
        <v>1942</v>
      </c>
      <c r="K259" t="s">
        <v>1943</v>
      </c>
    </row>
    <row r="260" spans="1:11">
      <c r="A260" t="s">
        <v>1944</v>
      </c>
      <c r="B260" t="s">
        <v>1945</v>
      </c>
      <c r="D260" t="s">
        <v>1946</v>
      </c>
      <c r="E260" t="s">
        <v>1947</v>
      </c>
      <c r="J260" t="s">
        <v>1948</v>
      </c>
      <c r="K260" t="s">
        <v>1949</v>
      </c>
    </row>
    <row r="261" spans="1:11">
      <c r="A261" t="s">
        <v>1950</v>
      </c>
      <c r="B261" t="s">
        <v>1951</v>
      </c>
      <c r="D261" t="s">
        <v>1952</v>
      </c>
      <c r="E261" t="s">
        <v>1953</v>
      </c>
      <c r="J261" t="s">
        <v>1954</v>
      </c>
      <c r="K261" t="s">
        <v>1955</v>
      </c>
    </row>
    <row r="262" spans="1:11">
      <c r="A262" t="s">
        <v>1956</v>
      </c>
      <c r="B262" t="s">
        <v>1957</v>
      </c>
      <c r="D262" t="s">
        <v>1958</v>
      </c>
      <c r="E262" t="s">
        <v>1959</v>
      </c>
      <c r="J262" t="s">
        <v>1960</v>
      </c>
      <c r="K262" t="s">
        <v>1961</v>
      </c>
    </row>
    <row r="263" spans="1:11">
      <c r="A263" t="s">
        <v>1962</v>
      </c>
      <c r="B263" t="s">
        <v>1963</v>
      </c>
      <c r="D263" t="s">
        <v>1964</v>
      </c>
      <c r="E263" t="s">
        <v>1965</v>
      </c>
      <c r="J263" t="s">
        <v>1966</v>
      </c>
      <c r="K263" t="s">
        <v>1967</v>
      </c>
    </row>
    <row r="264" spans="1:11">
      <c r="A264" t="s">
        <v>1968</v>
      </c>
      <c r="B264" t="s">
        <v>1969</v>
      </c>
      <c r="D264" t="s">
        <v>1970</v>
      </c>
      <c r="E264" t="s">
        <v>1971</v>
      </c>
      <c r="J264" t="s">
        <v>1972</v>
      </c>
      <c r="K264" t="s">
        <v>1973</v>
      </c>
    </row>
    <row r="265" spans="1:11">
      <c r="A265" t="s">
        <v>1974</v>
      </c>
      <c r="B265" t="s">
        <v>1975</v>
      </c>
      <c r="D265" t="s">
        <v>1976</v>
      </c>
      <c r="E265" t="s">
        <v>1977</v>
      </c>
      <c r="J265" t="s">
        <v>1978</v>
      </c>
      <c r="K265" t="s">
        <v>1979</v>
      </c>
    </row>
    <row r="266" spans="1:11">
      <c r="A266" t="s">
        <v>1980</v>
      </c>
      <c r="B266" t="s">
        <v>1981</v>
      </c>
      <c r="D266" t="s">
        <v>1982</v>
      </c>
      <c r="E266" t="s">
        <v>1983</v>
      </c>
      <c r="J266" t="s">
        <v>1984</v>
      </c>
      <c r="K266" t="s">
        <v>1985</v>
      </c>
    </row>
    <row r="267" spans="1:11">
      <c r="A267" t="s">
        <v>1986</v>
      </c>
      <c r="B267" t="s">
        <v>1987</v>
      </c>
      <c r="D267" t="s">
        <v>1988</v>
      </c>
      <c r="E267" t="s">
        <v>1989</v>
      </c>
      <c r="J267" t="s">
        <v>1990</v>
      </c>
      <c r="K267" t="s">
        <v>1991</v>
      </c>
    </row>
    <row r="268" spans="1:11">
      <c r="A268" t="s">
        <v>1992</v>
      </c>
      <c r="B268" t="s">
        <v>1993</v>
      </c>
      <c r="D268" t="s">
        <v>1994</v>
      </c>
      <c r="E268" t="s">
        <v>1995</v>
      </c>
      <c r="J268" t="s">
        <v>1996</v>
      </c>
      <c r="K268" t="s">
        <v>1997</v>
      </c>
    </row>
    <row r="269" spans="1:11">
      <c r="A269" t="s">
        <v>1998</v>
      </c>
      <c r="B269" t="s">
        <v>1999</v>
      </c>
      <c r="D269" t="s">
        <v>2000</v>
      </c>
      <c r="E269" t="s">
        <v>2001</v>
      </c>
      <c r="J269" t="s">
        <v>2002</v>
      </c>
      <c r="K269" t="s">
        <v>2003</v>
      </c>
    </row>
    <row r="270" spans="1:11">
      <c r="A270" t="s">
        <v>2004</v>
      </c>
      <c r="B270" t="s">
        <v>2005</v>
      </c>
      <c r="D270" t="s">
        <v>2006</v>
      </c>
      <c r="E270" t="s">
        <v>2007</v>
      </c>
      <c r="J270" t="s">
        <v>2008</v>
      </c>
      <c r="K270" t="s">
        <v>2009</v>
      </c>
    </row>
    <row r="271" spans="1:11">
      <c r="A271" t="s">
        <v>2010</v>
      </c>
      <c r="B271" t="s">
        <v>2011</v>
      </c>
      <c r="D271" t="s">
        <v>2012</v>
      </c>
      <c r="E271" t="s">
        <v>2013</v>
      </c>
      <c r="J271" t="s">
        <v>2014</v>
      </c>
      <c r="K271" t="s">
        <v>2015</v>
      </c>
    </row>
    <row r="272" spans="1:11">
      <c r="A272" t="s">
        <v>2016</v>
      </c>
      <c r="B272" t="s">
        <v>2017</v>
      </c>
      <c r="D272" t="s">
        <v>2018</v>
      </c>
      <c r="E272" t="s">
        <v>2019</v>
      </c>
      <c r="J272" t="s">
        <v>2020</v>
      </c>
      <c r="K272" t="s">
        <v>2021</v>
      </c>
    </row>
    <row r="273" spans="1:11">
      <c r="A273" t="s">
        <v>2022</v>
      </c>
      <c r="B273" t="s">
        <v>2023</v>
      </c>
      <c r="D273" t="s">
        <v>2024</v>
      </c>
      <c r="E273" t="s">
        <v>2025</v>
      </c>
      <c r="J273" t="s">
        <v>2026</v>
      </c>
      <c r="K273" t="s">
        <v>2027</v>
      </c>
    </row>
    <row r="274" spans="1:11">
      <c r="A274" t="s">
        <v>2028</v>
      </c>
      <c r="B274" t="s">
        <v>2029</v>
      </c>
      <c r="D274" t="s">
        <v>2030</v>
      </c>
      <c r="E274" t="s">
        <v>2031</v>
      </c>
      <c r="J274" t="s">
        <v>2032</v>
      </c>
      <c r="K274" t="s">
        <v>2033</v>
      </c>
    </row>
    <row r="275" spans="1:11">
      <c r="A275" t="s">
        <v>2034</v>
      </c>
      <c r="B275" t="s">
        <v>2035</v>
      </c>
      <c r="D275" t="s">
        <v>2036</v>
      </c>
      <c r="E275" t="s">
        <v>2037</v>
      </c>
      <c r="J275" t="s">
        <v>2038</v>
      </c>
      <c r="K275" t="s">
        <v>2039</v>
      </c>
    </row>
    <row r="276" spans="1:11">
      <c r="A276" t="s">
        <v>2040</v>
      </c>
      <c r="B276" t="s">
        <v>2041</v>
      </c>
      <c r="D276" t="s">
        <v>2042</v>
      </c>
      <c r="E276" t="s">
        <v>2043</v>
      </c>
      <c r="J276" t="s">
        <v>2044</v>
      </c>
      <c r="K276" t="s">
        <v>2045</v>
      </c>
    </row>
    <row r="277" spans="1:11">
      <c r="A277" t="s">
        <v>2046</v>
      </c>
      <c r="B277" t="s">
        <v>2047</v>
      </c>
      <c r="D277" t="s">
        <v>2048</v>
      </c>
      <c r="E277" t="s">
        <v>2049</v>
      </c>
      <c r="J277" t="s">
        <v>2050</v>
      </c>
      <c r="K277" t="s">
        <v>2051</v>
      </c>
    </row>
    <row r="278" spans="1:11">
      <c r="A278" t="s">
        <v>2052</v>
      </c>
      <c r="B278" t="s">
        <v>2053</v>
      </c>
      <c r="D278" t="s">
        <v>2054</v>
      </c>
      <c r="E278" t="s">
        <v>2055</v>
      </c>
      <c r="J278" t="s">
        <v>2056</v>
      </c>
      <c r="K278" t="s">
        <v>2057</v>
      </c>
    </row>
    <row r="279" spans="1:11">
      <c r="A279" t="s">
        <v>2058</v>
      </c>
      <c r="B279" t="s">
        <v>2059</v>
      </c>
      <c r="D279" t="s">
        <v>2060</v>
      </c>
      <c r="E279" t="s">
        <v>2061</v>
      </c>
      <c r="J279" t="s">
        <v>2062</v>
      </c>
      <c r="K279" t="s">
        <v>2063</v>
      </c>
    </row>
    <row r="280" spans="1:11">
      <c r="A280" t="s">
        <v>2064</v>
      </c>
      <c r="B280" t="s">
        <v>2065</v>
      </c>
      <c r="D280" t="s">
        <v>2066</v>
      </c>
      <c r="E280" t="s">
        <v>2067</v>
      </c>
      <c r="J280" t="s">
        <v>2068</v>
      </c>
      <c r="K280" t="s">
        <v>2069</v>
      </c>
    </row>
    <row r="281" spans="1:11">
      <c r="A281" t="s">
        <v>2070</v>
      </c>
      <c r="B281" t="s">
        <v>2071</v>
      </c>
      <c r="D281" t="s">
        <v>2072</v>
      </c>
      <c r="E281" t="s">
        <v>2073</v>
      </c>
      <c r="J281" t="s">
        <v>2074</v>
      </c>
      <c r="K281" t="s">
        <v>2075</v>
      </c>
    </row>
    <row r="282" spans="1:11">
      <c r="A282" t="s">
        <v>2076</v>
      </c>
      <c r="B282" t="s">
        <v>2077</v>
      </c>
      <c r="D282" t="s">
        <v>2078</v>
      </c>
      <c r="E282" t="s">
        <v>2079</v>
      </c>
      <c r="J282" t="s">
        <v>2080</v>
      </c>
      <c r="K282" t="s">
        <v>2081</v>
      </c>
    </row>
    <row r="283" spans="1:11">
      <c r="A283" t="s">
        <v>2082</v>
      </c>
      <c r="B283" t="s">
        <v>2083</v>
      </c>
      <c r="D283" t="s">
        <v>2084</v>
      </c>
      <c r="E283" t="s">
        <v>2085</v>
      </c>
      <c r="J283" t="s">
        <v>2086</v>
      </c>
      <c r="K283" t="s">
        <v>2087</v>
      </c>
    </row>
    <row r="284" spans="1:11">
      <c r="A284" t="s">
        <v>2088</v>
      </c>
      <c r="B284" t="s">
        <v>2089</v>
      </c>
      <c r="D284" t="s">
        <v>2090</v>
      </c>
      <c r="E284" t="s">
        <v>2091</v>
      </c>
      <c r="J284" t="s">
        <v>2092</v>
      </c>
      <c r="K284" t="s">
        <v>2093</v>
      </c>
    </row>
    <row r="285" spans="1:11">
      <c r="A285" t="s">
        <v>2094</v>
      </c>
      <c r="B285" t="s">
        <v>2095</v>
      </c>
      <c r="D285" t="s">
        <v>2096</v>
      </c>
      <c r="E285" t="s">
        <v>2097</v>
      </c>
      <c r="J285" t="s">
        <v>2098</v>
      </c>
      <c r="K285" t="s">
        <v>2099</v>
      </c>
    </row>
    <row r="286" spans="1:11">
      <c r="A286" t="s">
        <v>2100</v>
      </c>
      <c r="B286" t="s">
        <v>2101</v>
      </c>
      <c r="D286" t="s">
        <v>2102</v>
      </c>
      <c r="E286" t="s">
        <v>2103</v>
      </c>
      <c r="J286" t="s">
        <v>2104</v>
      </c>
      <c r="K286" t="s">
        <v>2105</v>
      </c>
    </row>
    <row r="287" spans="1:11">
      <c r="A287" t="s">
        <v>2106</v>
      </c>
      <c r="B287" t="s">
        <v>2107</v>
      </c>
      <c r="D287" t="s">
        <v>2108</v>
      </c>
      <c r="E287" t="s">
        <v>2109</v>
      </c>
      <c r="J287" t="s">
        <v>2110</v>
      </c>
      <c r="K287" t="s">
        <v>2111</v>
      </c>
    </row>
    <row r="288" spans="1:11">
      <c r="A288" t="s">
        <v>2112</v>
      </c>
      <c r="B288" t="s">
        <v>2113</v>
      </c>
      <c r="D288" t="s">
        <v>2114</v>
      </c>
      <c r="E288" t="s">
        <v>2115</v>
      </c>
    </row>
    <row r="289" spans="1:5">
      <c r="A289" t="s">
        <v>2116</v>
      </c>
      <c r="B289" t="s">
        <v>2117</v>
      </c>
      <c r="D289" t="s">
        <v>2118</v>
      </c>
      <c r="E289" t="s">
        <v>2119</v>
      </c>
    </row>
    <row r="290" spans="1:5">
      <c r="A290" t="s">
        <v>2120</v>
      </c>
      <c r="B290" t="s">
        <v>2121</v>
      </c>
      <c r="D290" t="s">
        <v>2122</v>
      </c>
      <c r="E290" t="s">
        <v>2123</v>
      </c>
    </row>
    <row r="291" spans="1:5">
      <c r="A291" t="s">
        <v>2124</v>
      </c>
      <c r="B291" t="s">
        <v>2125</v>
      </c>
      <c r="D291" t="s">
        <v>2126</v>
      </c>
      <c r="E291" t="s">
        <v>2127</v>
      </c>
    </row>
    <row r="292" spans="1:5">
      <c r="A292" t="s">
        <v>2128</v>
      </c>
      <c r="B292" t="s">
        <v>2129</v>
      </c>
      <c r="D292" t="s">
        <v>2130</v>
      </c>
      <c r="E292" t="s">
        <v>2131</v>
      </c>
    </row>
    <row r="293" spans="1:5">
      <c r="A293" t="s">
        <v>2132</v>
      </c>
      <c r="B293" t="s">
        <v>2133</v>
      </c>
      <c r="D293" t="s">
        <v>2134</v>
      </c>
      <c r="E293" t="s">
        <v>2135</v>
      </c>
    </row>
    <row r="294" spans="1:5">
      <c r="A294" t="s">
        <v>2136</v>
      </c>
      <c r="B294" t="s">
        <v>2137</v>
      </c>
      <c r="D294" t="s">
        <v>2138</v>
      </c>
      <c r="E294" t="s">
        <v>2139</v>
      </c>
    </row>
    <row r="295" spans="1:5">
      <c r="A295" t="s">
        <v>2140</v>
      </c>
      <c r="B295" t="s">
        <v>2141</v>
      </c>
      <c r="D295" t="s">
        <v>2142</v>
      </c>
      <c r="E295" t="s">
        <v>2143</v>
      </c>
    </row>
    <row r="296" spans="1:5">
      <c r="A296" t="s">
        <v>2144</v>
      </c>
      <c r="B296" t="s">
        <v>2145</v>
      </c>
      <c r="D296" t="s">
        <v>2146</v>
      </c>
      <c r="E296" t="s">
        <v>2147</v>
      </c>
    </row>
    <row r="297" spans="1:5">
      <c r="A297" t="s">
        <v>2148</v>
      </c>
      <c r="B297" t="s">
        <v>2149</v>
      </c>
      <c r="D297" t="s">
        <v>2150</v>
      </c>
      <c r="E297" t="s">
        <v>2151</v>
      </c>
    </row>
    <row r="298" spans="1:5">
      <c r="A298" t="s">
        <v>2152</v>
      </c>
      <c r="B298" t="s">
        <v>2153</v>
      </c>
      <c r="D298" t="s">
        <v>2154</v>
      </c>
      <c r="E298" t="s">
        <v>2155</v>
      </c>
    </row>
    <row r="299" spans="1:5">
      <c r="A299" t="s">
        <v>2156</v>
      </c>
      <c r="B299" t="s">
        <v>2157</v>
      </c>
      <c r="D299" t="s">
        <v>2158</v>
      </c>
      <c r="E299" t="s">
        <v>2159</v>
      </c>
    </row>
    <row r="300" spans="1:5">
      <c r="A300" t="s">
        <v>2160</v>
      </c>
      <c r="B300" t="s">
        <v>2161</v>
      </c>
      <c r="D300" t="s">
        <v>2162</v>
      </c>
      <c r="E300" t="s">
        <v>2163</v>
      </c>
    </row>
    <row r="301" spans="1:5">
      <c r="A301" t="s">
        <v>2164</v>
      </c>
      <c r="B301" t="s">
        <v>2165</v>
      </c>
      <c r="D301" t="s">
        <v>2166</v>
      </c>
      <c r="E301" t="s">
        <v>2167</v>
      </c>
    </row>
    <row r="302" spans="1:5">
      <c r="A302" t="s">
        <v>2168</v>
      </c>
      <c r="B302" t="s">
        <v>2169</v>
      </c>
      <c r="D302" t="s">
        <v>2170</v>
      </c>
      <c r="E302" t="s">
        <v>2171</v>
      </c>
    </row>
    <row r="303" spans="1:5">
      <c r="A303" t="s">
        <v>2172</v>
      </c>
      <c r="B303" t="s">
        <v>2173</v>
      </c>
      <c r="D303" t="s">
        <v>2174</v>
      </c>
      <c r="E303" t="s">
        <v>2175</v>
      </c>
    </row>
    <row r="304" spans="1:5">
      <c r="A304" t="s">
        <v>2176</v>
      </c>
      <c r="B304" t="s">
        <v>2177</v>
      </c>
      <c r="D304" t="s">
        <v>2178</v>
      </c>
      <c r="E304" t="s">
        <v>2179</v>
      </c>
    </row>
    <row r="305" spans="1:5">
      <c r="A305" t="s">
        <v>2180</v>
      </c>
      <c r="B305" t="s">
        <v>2181</v>
      </c>
      <c r="D305" t="s">
        <v>2182</v>
      </c>
      <c r="E305" t="s">
        <v>2183</v>
      </c>
    </row>
    <row r="306" spans="1:5">
      <c r="A306" t="s">
        <v>2184</v>
      </c>
      <c r="B306" t="s">
        <v>2185</v>
      </c>
      <c r="D306" t="s">
        <v>2186</v>
      </c>
      <c r="E306" t="s">
        <v>2187</v>
      </c>
    </row>
    <row r="307" spans="1:5">
      <c r="A307" t="s">
        <v>2188</v>
      </c>
      <c r="B307" t="s">
        <v>2189</v>
      </c>
      <c r="D307" t="s">
        <v>2190</v>
      </c>
      <c r="E307" t="s">
        <v>2191</v>
      </c>
    </row>
    <row r="308" spans="1:5">
      <c r="A308" t="s">
        <v>2192</v>
      </c>
      <c r="B308" t="s">
        <v>2193</v>
      </c>
      <c r="D308" t="s">
        <v>2194</v>
      </c>
      <c r="E308" t="s">
        <v>2195</v>
      </c>
    </row>
    <row r="309" spans="1:5">
      <c r="A309" t="s">
        <v>2196</v>
      </c>
      <c r="B309" t="s">
        <v>2197</v>
      </c>
      <c r="D309" t="s">
        <v>2198</v>
      </c>
      <c r="E309" t="s">
        <v>2199</v>
      </c>
    </row>
    <row r="310" spans="1:5">
      <c r="A310" t="s">
        <v>2200</v>
      </c>
      <c r="B310" t="s">
        <v>2201</v>
      </c>
      <c r="D310" t="s">
        <v>2202</v>
      </c>
      <c r="E310" t="s">
        <v>2203</v>
      </c>
    </row>
    <row r="311" spans="1:5">
      <c r="A311" t="s">
        <v>2204</v>
      </c>
      <c r="B311" t="s">
        <v>2205</v>
      </c>
      <c r="D311" t="s">
        <v>2206</v>
      </c>
      <c r="E311" t="s">
        <v>2207</v>
      </c>
    </row>
    <row r="312" spans="1:5">
      <c r="A312" t="s">
        <v>2208</v>
      </c>
      <c r="B312" t="s">
        <v>2209</v>
      </c>
      <c r="D312" t="s">
        <v>2210</v>
      </c>
      <c r="E312" t="s">
        <v>2211</v>
      </c>
    </row>
    <row r="313" spans="1:5">
      <c r="A313" t="s">
        <v>2212</v>
      </c>
      <c r="B313" t="s">
        <v>2213</v>
      </c>
      <c r="D313" t="s">
        <v>2214</v>
      </c>
      <c r="E313" t="s">
        <v>2215</v>
      </c>
    </row>
    <row r="314" spans="1:5">
      <c r="A314" t="s">
        <v>2216</v>
      </c>
      <c r="B314" t="s">
        <v>2217</v>
      </c>
      <c r="D314" t="s">
        <v>2218</v>
      </c>
      <c r="E314" t="s">
        <v>2219</v>
      </c>
    </row>
    <row r="315" spans="1:5">
      <c r="A315" t="s">
        <v>2220</v>
      </c>
      <c r="B315" t="s">
        <v>2221</v>
      </c>
      <c r="D315" t="s">
        <v>2222</v>
      </c>
      <c r="E315" t="s">
        <v>2223</v>
      </c>
    </row>
    <row r="316" spans="1:5">
      <c r="A316" t="s">
        <v>2224</v>
      </c>
      <c r="B316" t="s">
        <v>2225</v>
      </c>
      <c r="D316" t="s">
        <v>2226</v>
      </c>
      <c r="E316" t="s">
        <v>2227</v>
      </c>
    </row>
    <row r="317" spans="1:5">
      <c r="A317" t="s">
        <v>2228</v>
      </c>
      <c r="B317" t="s">
        <v>2229</v>
      </c>
      <c r="D317" t="s">
        <v>2230</v>
      </c>
      <c r="E317" t="s">
        <v>2231</v>
      </c>
    </row>
    <row r="318" spans="1:5">
      <c r="A318" t="s">
        <v>2232</v>
      </c>
      <c r="B318" t="s">
        <v>2233</v>
      </c>
      <c r="D318" t="s">
        <v>2234</v>
      </c>
      <c r="E318" t="s">
        <v>2235</v>
      </c>
    </row>
    <row r="319" spans="1:5">
      <c r="A319" t="s">
        <v>2236</v>
      </c>
      <c r="B319" t="s">
        <v>2237</v>
      </c>
      <c r="D319" t="s">
        <v>2238</v>
      </c>
      <c r="E319" t="s">
        <v>2239</v>
      </c>
    </row>
    <row r="320" spans="1:5">
      <c r="A320" t="s">
        <v>2240</v>
      </c>
      <c r="B320" t="s">
        <v>2241</v>
      </c>
      <c r="D320" t="s">
        <v>2242</v>
      </c>
      <c r="E320" t="s">
        <v>2243</v>
      </c>
    </row>
    <row r="321" spans="1:5">
      <c r="A321" t="s">
        <v>2244</v>
      </c>
      <c r="B321" t="s">
        <v>2245</v>
      </c>
      <c r="D321" t="s">
        <v>2246</v>
      </c>
      <c r="E321" t="s">
        <v>2247</v>
      </c>
    </row>
    <row r="322" spans="1:5">
      <c r="A322" t="s">
        <v>2248</v>
      </c>
      <c r="B322" t="s">
        <v>2249</v>
      </c>
      <c r="D322" t="s">
        <v>2250</v>
      </c>
      <c r="E322" t="s">
        <v>2251</v>
      </c>
    </row>
    <row r="323" spans="1:5">
      <c r="A323" t="s">
        <v>2252</v>
      </c>
      <c r="B323" t="s">
        <v>2253</v>
      </c>
      <c r="D323" t="s">
        <v>2254</v>
      </c>
      <c r="E323" t="s">
        <v>2255</v>
      </c>
    </row>
    <row r="324" spans="1:5">
      <c r="A324" t="s">
        <v>2256</v>
      </c>
      <c r="B324" t="s">
        <v>2257</v>
      </c>
      <c r="D324" t="s">
        <v>2258</v>
      </c>
      <c r="E324" t="s">
        <v>2259</v>
      </c>
    </row>
    <row r="325" spans="1:5">
      <c r="A325" t="s">
        <v>2260</v>
      </c>
      <c r="B325" t="s">
        <v>2261</v>
      </c>
      <c r="D325" t="s">
        <v>2262</v>
      </c>
      <c r="E325" t="s">
        <v>2263</v>
      </c>
    </row>
    <row r="326" spans="1:5">
      <c r="D326" t="s">
        <v>2264</v>
      </c>
      <c r="E326" t="s">
        <v>2265</v>
      </c>
    </row>
    <row r="327" spans="1:5">
      <c r="D327" t="s">
        <v>2266</v>
      </c>
      <c r="E327" t="s">
        <v>2267</v>
      </c>
    </row>
    <row r="328" spans="1:5">
      <c r="D328" t="s">
        <v>2268</v>
      </c>
      <c r="E328" t="s">
        <v>2269</v>
      </c>
    </row>
    <row r="329" spans="1:5">
      <c r="D329" t="s">
        <v>2270</v>
      </c>
      <c r="E329" t="s">
        <v>2271</v>
      </c>
    </row>
    <row r="330" spans="1:5">
      <c r="D330" t="s">
        <v>2272</v>
      </c>
      <c r="E330" t="s">
        <v>2273</v>
      </c>
    </row>
    <row r="331" spans="1:5">
      <c r="D331" t="s">
        <v>2274</v>
      </c>
      <c r="E331" t="s">
        <v>2275</v>
      </c>
    </row>
    <row r="332" spans="1:5">
      <c r="D332" t="s">
        <v>2276</v>
      </c>
      <c r="E332" t="s">
        <v>2277</v>
      </c>
    </row>
    <row r="333" spans="1:5">
      <c r="D333" t="s">
        <v>2278</v>
      </c>
      <c r="E333" t="s">
        <v>2279</v>
      </c>
    </row>
    <row r="334" spans="1:5">
      <c r="D334" t="s">
        <v>2280</v>
      </c>
      <c r="E334" t="s">
        <v>2281</v>
      </c>
    </row>
    <row r="335" spans="1:5">
      <c r="D335" t="s">
        <v>2282</v>
      </c>
      <c r="E335" t="s">
        <v>2283</v>
      </c>
    </row>
    <row r="336" spans="1:5">
      <c r="D336" t="s">
        <v>2284</v>
      </c>
      <c r="E336" t="s">
        <v>2285</v>
      </c>
    </row>
    <row r="337" spans="4:5">
      <c r="D337" t="s">
        <v>2286</v>
      </c>
      <c r="E337" t="s">
        <v>2287</v>
      </c>
    </row>
    <row r="338" spans="4:5">
      <c r="D338" t="s">
        <v>2288</v>
      </c>
      <c r="E338" t="s">
        <v>2289</v>
      </c>
    </row>
    <row r="339" spans="4:5">
      <c r="D339" t="s">
        <v>2290</v>
      </c>
      <c r="E339" t="s">
        <v>2291</v>
      </c>
    </row>
    <row r="340" spans="4:5">
      <c r="D340" t="s">
        <v>2292</v>
      </c>
      <c r="E340" t="s">
        <v>2293</v>
      </c>
    </row>
    <row r="341" spans="4:5">
      <c r="D341" t="s">
        <v>2294</v>
      </c>
      <c r="E341" t="s">
        <v>2295</v>
      </c>
    </row>
    <row r="342" spans="4:5">
      <c r="D342" t="s">
        <v>2296</v>
      </c>
      <c r="E342" t="s">
        <v>2297</v>
      </c>
    </row>
    <row r="343" spans="4:5">
      <c r="D343" t="s">
        <v>2298</v>
      </c>
      <c r="E343" t="s">
        <v>2299</v>
      </c>
    </row>
    <row r="344" spans="4:5">
      <c r="D344" t="s">
        <v>2300</v>
      </c>
      <c r="E344" t="s">
        <v>2301</v>
      </c>
    </row>
    <row r="345" spans="4:5">
      <c r="D345" t="s">
        <v>2302</v>
      </c>
      <c r="E345" t="s">
        <v>2303</v>
      </c>
    </row>
    <row r="346" spans="4:5">
      <c r="D346" t="s">
        <v>2304</v>
      </c>
      <c r="E346" t="s">
        <v>2305</v>
      </c>
    </row>
    <row r="347" spans="4:5">
      <c r="D347" t="s">
        <v>2306</v>
      </c>
      <c r="E347" t="s">
        <v>2307</v>
      </c>
    </row>
    <row r="348" spans="4:5">
      <c r="D348" t="s">
        <v>2308</v>
      </c>
      <c r="E348" t="s">
        <v>2309</v>
      </c>
    </row>
    <row r="349" spans="4:5">
      <c r="D349" t="s">
        <v>2310</v>
      </c>
      <c r="E349" t="s">
        <v>2311</v>
      </c>
    </row>
    <row r="350" spans="4:5">
      <c r="D350" t="s">
        <v>2312</v>
      </c>
      <c r="E350" t="s">
        <v>2313</v>
      </c>
    </row>
    <row r="351" spans="4:5">
      <c r="D351" t="s">
        <v>2314</v>
      </c>
      <c r="E351" t="s">
        <v>2315</v>
      </c>
    </row>
    <row r="352" spans="4:5">
      <c r="D352" t="s">
        <v>2316</v>
      </c>
      <c r="E352" t="s">
        <v>2317</v>
      </c>
    </row>
    <row r="353" spans="4:5">
      <c r="D353" t="s">
        <v>2318</v>
      </c>
      <c r="E353" t="s">
        <v>2319</v>
      </c>
    </row>
    <row r="354" spans="4:5">
      <c r="D354" t="s">
        <v>2320</v>
      </c>
      <c r="E354" t="s">
        <v>2321</v>
      </c>
    </row>
    <row r="355" spans="4:5">
      <c r="D355" t="s">
        <v>2322</v>
      </c>
      <c r="E355" t="s">
        <v>2323</v>
      </c>
    </row>
    <row r="356" spans="4:5">
      <c r="D356" t="s">
        <v>2324</v>
      </c>
      <c r="E356" t="s">
        <v>2325</v>
      </c>
    </row>
    <row r="357" spans="4:5">
      <c r="D357" t="s">
        <v>2326</v>
      </c>
      <c r="E357" t="s">
        <v>2327</v>
      </c>
    </row>
    <row r="358" spans="4:5">
      <c r="D358" t="s">
        <v>2328</v>
      </c>
      <c r="E358" t="s">
        <v>2329</v>
      </c>
    </row>
    <row r="359" spans="4:5">
      <c r="D359" t="s">
        <v>2330</v>
      </c>
      <c r="E359" t="s">
        <v>2331</v>
      </c>
    </row>
    <row r="360" spans="4:5">
      <c r="D360" t="s">
        <v>2332</v>
      </c>
      <c r="E360" t="s">
        <v>2333</v>
      </c>
    </row>
    <row r="361" spans="4:5">
      <c r="D361" t="s">
        <v>2334</v>
      </c>
      <c r="E361" t="s">
        <v>2335</v>
      </c>
    </row>
    <row r="362" spans="4:5">
      <c r="D362" t="s">
        <v>2336</v>
      </c>
      <c r="E362" t="s">
        <v>2337</v>
      </c>
    </row>
    <row r="363" spans="4:5">
      <c r="D363" t="s">
        <v>2338</v>
      </c>
      <c r="E363" t="s">
        <v>2339</v>
      </c>
    </row>
    <row r="364" spans="4:5">
      <c r="D364" t="s">
        <v>2340</v>
      </c>
      <c r="E364" t="s">
        <v>2341</v>
      </c>
    </row>
    <row r="365" spans="4:5">
      <c r="D365" t="s">
        <v>2342</v>
      </c>
      <c r="E365" t="s">
        <v>2343</v>
      </c>
    </row>
    <row r="366" spans="4:5">
      <c r="D366" t="s">
        <v>2344</v>
      </c>
      <c r="E366" t="s">
        <v>2345</v>
      </c>
    </row>
    <row r="367" spans="4:5">
      <c r="D367" t="s">
        <v>2346</v>
      </c>
      <c r="E367" t="s">
        <v>2347</v>
      </c>
    </row>
    <row r="368" spans="4:5">
      <c r="D368" t="s">
        <v>2348</v>
      </c>
      <c r="E368" t="s">
        <v>2349</v>
      </c>
    </row>
    <row r="369" spans="4:5">
      <c r="D369" t="s">
        <v>2350</v>
      </c>
      <c r="E369" t="s">
        <v>2351</v>
      </c>
    </row>
    <row r="370" spans="4:5">
      <c r="D370" t="s">
        <v>2352</v>
      </c>
      <c r="E370" t="s">
        <v>2353</v>
      </c>
    </row>
    <row r="371" spans="4:5">
      <c r="D371" t="s">
        <v>2354</v>
      </c>
      <c r="E371" t="s">
        <v>2355</v>
      </c>
    </row>
    <row r="372" spans="4:5">
      <c r="D372" t="s">
        <v>2356</v>
      </c>
      <c r="E372" t="s">
        <v>2357</v>
      </c>
    </row>
    <row r="373" spans="4:5">
      <c r="D373" t="s">
        <v>2358</v>
      </c>
      <c r="E373" t="s">
        <v>2359</v>
      </c>
    </row>
    <row r="374" spans="4:5">
      <c r="D374" t="s">
        <v>2360</v>
      </c>
      <c r="E374" t="s">
        <v>2361</v>
      </c>
    </row>
    <row r="375" spans="4:5">
      <c r="D375" t="s">
        <v>2362</v>
      </c>
      <c r="E375" t="s">
        <v>2363</v>
      </c>
    </row>
    <row r="376" spans="4:5">
      <c r="D376" t="s">
        <v>2364</v>
      </c>
      <c r="E376" t="s">
        <v>2365</v>
      </c>
    </row>
    <row r="377" spans="4:5">
      <c r="D377" t="s">
        <v>2366</v>
      </c>
      <c r="E377" t="s">
        <v>2367</v>
      </c>
    </row>
    <row r="378" spans="4:5">
      <c r="D378" t="s">
        <v>2368</v>
      </c>
      <c r="E378" t="s">
        <v>2369</v>
      </c>
    </row>
    <row r="379" spans="4:5">
      <c r="D379" t="s">
        <v>2370</v>
      </c>
      <c r="E379" t="s">
        <v>2371</v>
      </c>
    </row>
    <row r="380" spans="4:5">
      <c r="D380" t="s">
        <v>2372</v>
      </c>
      <c r="E380" t="s">
        <v>2373</v>
      </c>
    </row>
    <row r="381" spans="4:5">
      <c r="D381" t="s">
        <v>2374</v>
      </c>
      <c r="E381" t="s">
        <v>2375</v>
      </c>
    </row>
    <row r="382" spans="4:5">
      <c r="D382" t="s">
        <v>2376</v>
      </c>
      <c r="E382" t="s">
        <v>2377</v>
      </c>
    </row>
    <row r="383" spans="4:5">
      <c r="D383" t="s">
        <v>2378</v>
      </c>
      <c r="E383" t="s">
        <v>2379</v>
      </c>
    </row>
    <row r="384" spans="4:5">
      <c r="D384" t="s">
        <v>2380</v>
      </c>
      <c r="E384" t="s">
        <v>2381</v>
      </c>
    </row>
    <row r="385" spans="4:5">
      <c r="D385" t="s">
        <v>2382</v>
      </c>
      <c r="E385" t="s">
        <v>2383</v>
      </c>
    </row>
    <row r="386" spans="4:5">
      <c r="D386" t="s">
        <v>2384</v>
      </c>
      <c r="E386" t="s">
        <v>2385</v>
      </c>
    </row>
    <row r="387" spans="4:5">
      <c r="D387" t="s">
        <v>2386</v>
      </c>
      <c r="E387" t="s">
        <v>2387</v>
      </c>
    </row>
    <row r="388" spans="4:5">
      <c r="D388" t="s">
        <v>2388</v>
      </c>
      <c r="E388" t="s">
        <v>2389</v>
      </c>
    </row>
    <row r="389" spans="4:5">
      <c r="D389" t="s">
        <v>2390</v>
      </c>
      <c r="E389" t="s">
        <v>2391</v>
      </c>
    </row>
    <row r="390" spans="4:5">
      <c r="D390" t="s">
        <v>2392</v>
      </c>
      <c r="E390" t="s">
        <v>2393</v>
      </c>
    </row>
    <row r="391" spans="4:5">
      <c r="D391" t="s">
        <v>2394</v>
      </c>
      <c r="E391" t="s">
        <v>2395</v>
      </c>
    </row>
    <row r="392" spans="4:5">
      <c r="D392" t="s">
        <v>2396</v>
      </c>
      <c r="E392" t="s">
        <v>2397</v>
      </c>
    </row>
    <row r="393" spans="4:5">
      <c r="D393" t="s">
        <v>2398</v>
      </c>
      <c r="E393" t="s">
        <v>2399</v>
      </c>
    </row>
    <row r="394" spans="4:5">
      <c r="D394" t="s">
        <v>2400</v>
      </c>
      <c r="E394" t="s">
        <v>2401</v>
      </c>
    </row>
    <row r="395" spans="4:5">
      <c r="D395" t="s">
        <v>2402</v>
      </c>
      <c r="E395" t="s">
        <v>2403</v>
      </c>
    </row>
    <row r="396" spans="4:5">
      <c r="D396" t="s">
        <v>2404</v>
      </c>
      <c r="E396" t="s">
        <v>2405</v>
      </c>
    </row>
    <row r="397" spans="4:5">
      <c r="D397" t="s">
        <v>2406</v>
      </c>
      <c r="E397" t="s">
        <v>2407</v>
      </c>
    </row>
    <row r="398" spans="4:5">
      <c r="D398" t="s">
        <v>2408</v>
      </c>
      <c r="E398" t="s">
        <v>2409</v>
      </c>
    </row>
    <row r="399" spans="4:5">
      <c r="D399" t="s">
        <v>2410</v>
      </c>
      <c r="E399" t="s">
        <v>2411</v>
      </c>
    </row>
    <row r="400" spans="4:5">
      <c r="D400" t="s">
        <v>2412</v>
      </c>
      <c r="E400" t="s">
        <v>2413</v>
      </c>
    </row>
    <row r="401" spans="4:5">
      <c r="D401" t="s">
        <v>2414</v>
      </c>
      <c r="E401" t="s">
        <v>2415</v>
      </c>
    </row>
    <row r="402" spans="4:5">
      <c r="D402" t="s">
        <v>2416</v>
      </c>
      <c r="E402" t="s">
        <v>2417</v>
      </c>
    </row>
    <row r="403" spans="4:5">
      <c r="D403" t="s">
        <v>2418</v>
      </c>
      <c r="E403" t="s">
        <v>2419</v>
      </c>
    </row>
    <row r="404" spans="4:5">
      <c r="D404" t="s">
        <v>2420</v>
      </c>
      <c r="E404" t="s">
        <v>2421</v>
      </c>
    </row>
    <row r="405" spans="4:5">
      <c r="D405" t="s">
        <v>2422</v>
      </c>
      <c r="E405" t="s">
        <v>2423</v>
      </c>
    </row>
    <row r="406" spans="4:5">
      <c r="D406" t="s">
        <v>2424</v>
      </c>
      <c r="E406" t="s">
        <v>2425</v>
      </c>
    </row>
    <row r="407" spans="4:5">
      <c r="D407" t="s">
        <v>2426</v>
      </c>
      <c r="E407" t="s">
        <v>2427</v>
      </c>
    </row>
    <row r="408" spans="4:5">
      <c r="D408" t="s">
        <v>2428</v>
      </c>
      <c r="E408" t="s">
        <v>2429</v>
      </c>
    </row>
    <row r="409" spans="4:5">
      <c r="D409" t="s">
        <v>2430</v>
      </c>
      <c r="E409" t="s">
        <v>2431</v>
      </c>
    </row>
    <row r="410" spans="4:5">
      <c r="D410" t="s">
        <v>2432</v>
      </c>
      <c r="E410" t="s">
        <v>2433</v>
      </c>
    </row>
    <row r="411" spans="4:5">
      <c r="D411" t="s">
        <v>2434</v>
      </c>
      <c r="E411" t="s">
        <v>2435</v>
      </c>
    </row>
    <row r="412" spans="4:5">
      <c r="D412" t="s">
        <v>2436</v>
      </c>
      <c r="E412" t="s">
        <v>2437</v>
      </c>
    </row>
    <row r="413" spans="4:5">
      <c r="D413" t="s">
        <v>2438</v>
      </c>
      <c r="E413" t="s">
        <v>2439</v>
      </c>
    </row>
    <row r="414" spans="4:5">
      <c r="D414" t="s">
        <v>2440</v>
      </c>
      <c r="E414" t="s">
        <v>2441</v>
      </c>
    </row>
    <row r="415" spans="4:5">
      <c r="D415" t="s">
        <v>2442</v>
      </c>
      <c r="E415" t="s">
        <v>2443</v>
      </c>
    </row>
    <row r="416" spans="4:5">
      <c r="D416" t="s">
        <v>2444</v>
      </c>
      <c r="E416" t="s">
        <v>2445</v>
      </c>
    </row>
    <row r="417" spans="4:5">
      <c r="D417" t="s">
        <v>2446</v>
      </c>
      <c r="E417" t="s">
        <v>2447</v>
      </c>
    </row>
    <row r="418" spans="4:5">
      <c r="D418" t="s">
        <v>2448</v>
      </c>
      <c r="E418" t="s">
        <v>2449</v>
      </c>
    </row>
    <row r="419" spans="4:5">
      <c r="D419" t="s">
        <v>2450</v>
      </c>
      <c r="E419" t="s">
        <v>2451</v>
      </c>
    </row>
    <row r="420" spans="4:5">
      <c r="D420" t="s">
        <v>2452</v>
      </c>
      <c r="E420" t="s">
        <v>2453</v>
      </c>
    </row>
    <row r="421" spans="4:5">
      <c r="D421" t="s">
        <v>2454</v>
      </c>
      <c r="E421" t="s">
        <v>2455</v>
      </c>
    </row>
    <row r="422" spans="4:5">
      <c r="D422" t="s">
        <v>2456</v>
      </c>
      <c r="E422" t="s">
        <v>2457</v>
      </c>
    </row>
    <row r="423" spans="4:5">
      <c r="D423" t="s">
        <v>2458</v>
      </c>
      <c r="E423" t="s">
        <v>2459</v>
      </c>
    </row>
    <row r="424" spans="4:5">
      <c r="D424" t="s">
        <v>2460</v>
      </c>
      <c r="E424" t="s">
        <v>2461</v>
      </c>
    </row>
    <row r="425" spans="4:5">
      <c r="D425" t="s">
        <v>2462</v>
      </c>
      <c r="E425" t="s">
        <v>2463</v>
      </c>
    </row>
    <row r="426" spans="4:5">
      <c r="D426" t="s">
        <v>2464</v>
      </c>
      <c r="E426" t="s">
        <v>2465</v>
      </c>
    </row>
    <row r="427" spans="4:5">
      <c r="D427" t="s">
        <v>2466</v>
      </c>
      <c r="E427" t="s">
        <v>2467</v>
      </c>
    </row>
    <row r="428" spans="4:5">
      <c r="D428" t="s">
        <v>2468</v>
      </c>
      <c r="E428" t="s">
        <v>2469</v>
      </c>
    </row>
    <row r="429" spans="4:5">
      <c r="D429" t="s">
        <v>2470</v>
      </c>
      <c r="E429" t="s">
        <v>2471</v>
      </c>
    </row>
    <row r="430" spans="4:5">
      <c r="D430" t="s">
        <v>2472</v>
      </c>
      <c r="E430" t="s">
        <v>2473</v>
      </c>
    </row>
    <row r="431" spans="4:5">
      <c r="D431" t="s">
        <v>2474</v>
      </c>
      <c r="E431" t="s">
        <v>2475</v>
      </c>
    </row>
    <row r="432" spans="4:5">
      <c r="D432" t="s">
        <v>2476</v>
      </c>
      <c r="E432" t="s">
        <v>2477</v>
      </c>
    </row>
    <row r="433" spans="4:5">
      <c r="D433" t="s">
        <v>2478</v>
      </c>
      <c r="E433" t="s">
        <v>2479</v>
      </c>
    </row>
    <row r="434" spans="4:5">
      <c r="D434" t="s">
        <v>2480</v>
      </c>
      <c r="E434" t="s">
        <v>2481</v>
      </c>
    </row>
    <row r="435" spans="4:5">
      <c r="D435" t="s">
        <v>2482</v>
      </c>
      <c r="E435" t="s">
        <v>2483</v>
      </c>
    </row>
    <row r="436" spans="4:5">
      <c r="D436" t="s">
        <v>2484</v>
      </c>
      <c r="E436" t="s">
        <v>2485</v>
      </c>
    </row>
    <row r="437" spans="4:5">
      <c r="D437" t="s">
        <v>2486</v>
      </c>
      <c r="E437" t="s">
        <v>2487</v>
      </c>
    </row>
    <row r="438" spans="4:5">
      <c r="D438" t="s">
        <v>2488</v>
      </c>
      <c r="E438" t="s">
        <v>2489</v>
      </c>
    </row>
    <row r="439" spans="4:5">
      <c r="D439" t="s">
        <v>2490</v>
      </c>
      <c r="E439" t="s">
        <v>2491</v>
      </c>
    </row>
    <row r="440" spans="4:5">
      <c r="D440" t="s">
        <v>2492</v>
      </c>
      <c r="E440" t="s">
        <v>2493</v>
      </c>
    </row>
    <row r="441" spans="4:5">
      <c r="D441" t="s">
        <v>2494</v>
      </c>
      <c r="E441" t="s">
        <v>2495</v>
      </c>
    </row>
    <row r="442" spans="4:5">
      <c r="D442" t="s">
        <v>2496</v>
      </c>
      <c r="E442" t="s">
        <v>2497</v>
      </c>
    </row>
    <row r="443" spans="4:5">
      <c r="D443" t="s">
        <v>2498</v>
      </c>
      <c r="E443" t="s">
        <v>2499</v>
      </c>
    </row>
    <row r="444" spans="4:5">
      <c r="D444" t="s">
        <v>2500</v>
      </c>
      <c r="E444" t="s">
        <v>2501</v>
      </c>
    </row>
    <row r="445" spans="4:5">
      <c r="D445" t="s">
        <v>2502</v>
      </c>
      <c r="E445" t="s">
        <v>2503</v>
      </c>
    </row>
    <row r="446" spans="4:5">
      <c r="D446" t="s">
        <v>2504</v>
      </c>
      <c r="E446" t="s">
        <v>2505</v>
      </c>
    </row>
    <row r="447" spans="4:5">
      <c r="D447" t="s">
        <v>2506</v>
      </c>
      <c r="E447" t="s">
        <v>2507</v>
      </c>
    </row>
    <row r="448" spans="4:5">
      <c r="D448" t="s">
        <v>2508</v>
      </c>
      <c r="E448" t="s">
        <v>2509</v>
      </c>
    </row>
    <row r="449" spans="4:5">
      <c r="D449" t="s">
        <v>2510</v>
      </c>
      <c r="E449" t="s">
        <v>2511</v>
      </c>
    </row>
    <row r="450" spans="4:5">
      <c r="D450" t="s">
        <v>2512</v>
      </c>
      <c r="E450" t="s">
        <v>2513</v>
      </c>
    </row>
    <row r="451" spans="4:5">
      <c r="D451" t="s">
        <v>2514</v>
      </c>
      <c r="E451" t="s">
        <v>2515</v>
      </c>
    </row>
    <row r="452" spans="4:5">
      <c r="D452" t="s">
        <v>2516</v>
      </c>
      <c r="E452" t="s">
        <v>2517</v>
      </c>
    </row>
    <row r="453" spans="4:5">
      <c r="D453" t="s">
        <v>2518</v>
      </c>
      <c r="E453" t="s">
        <v>2519</v>
      </c>
    </row>
    <row r="454" spans="4:5">
      <c r="D454" t="s">
        <v>2520</v>
      </c>
      <c r="E454" t="s">
        <v>2521</v>
      </c>
    </row>
    <row r="455" spans="4:5">
      <c r="D455" t="s">
        <v>2522</v>
      </c>
      <c r="E455" t="s">
        <v>2523</v>
      </c>
    </row>
    <row r="456" spans="4:5">
      <c r="D456" t="s">
        <v>2524</v>
      </c>
      <c r="E456" t="s">
        <v>2525</v>
      </c>
    </row>
    <row r="457" spans="4:5">
      <c r="D457" t="s">
        <v>2526</v>
      </c>
      <c r="E457" t="s">
        <v>2527</v>
      </c>
    </row>
    <row r="458" spans="4:5">
      <c r="D458" t="s">
        <v>2528</v>
      </c>
      <c r="E458" t="s">
        <v>2529</v>
      </c>
    </row>
    <row r="459" spans="4:5">
      <c r="D459" t="s">
        <v>2530</v>
      </c>
      <c r="E459" t="s">
        <v>2531</v>
      </c>
    </row>
    <row r="460" spans="4:5">
      <c r="D460" t="s">
        <v>2532</v>
      </c>
      <c r="E460" t="s">
        <v>2533</v>
      </c>
    </row>
    <row r="461" spans="4:5">
      <c r="D461" t="s">
        <v>2534</v>
      </c>
      <c r="E461" t="s">
        <v>2535</v>
      </c>
    </row>
    <row r="462" spans="4:5">
      <c r="D462" t="s">
        <v>2536</v>
      </c>
      <c r="E462" t="s">
        <v>2537</v>
      </c>
    </row>
    <row r="463" spans="4:5">
      <c r="D463" t="s">
        <v>2538</v>
      </c>
      <c r="E463" t="s">
        <v>2539</v>
      </c>
    </row>
    <row r="464" spans="4:5">
      <c r="D464" t="s">
        <v>2540</v>
      </c>
      <c r="E464" t="s">
        <v>2541</v>
      </c>
    </row>
    <row r="465" spans="4:5">
      <c r="D465" t="s">
        <v>2542</v>
      </c>
      <c r="E465" t="s">
        <v>2543</v>
      </c>
    </row>
    <row r="466" spans="4:5">
      <c r="D466" t="s">
        <v>2544</v>
      </c>
      <c r="E466" t="s">
        <v>2545</v>
      </c>
    </row>
    <row r="467" spans="4:5">
      <c r="D467" t="s">
        <v>2546</v>
      </c>
      <c r="E467" t="s">
        <v>2547</v>
      </c>
    </row>
    <row r="468" spans="4:5">
      <c r="D468" t="s">
        <v>2548</v>
      </c>
      <c r="E468" t="s">
        <v>2549</v>
      </c>
    </row>
    <row r="469" spans="4:5">
      <c r="D469" t="s">
        <v>2550</v>
      </c>
      <c r="E469" t="s">
        <v>2551</v>
      </c>
    </row>
    <row r="470" spans="4:5">
      <c r="D470" t="s">
        <v>2552</v>
      </c>
      <c r="E470" t="s">
        <v>2553</v>
      </c>
    </row>
    <row r="471" spans="4:5">
      <c r="D471" t="s">
        <v>2554</v>
      </c>
      <c r="E471" t="s">
        <v>2555</v>
      </c>
    </row>
    <row r="472" spans="4:5">
      <c r="D472" t="s">
        <v>2556</v>
      </c>
      <c r="E472" t="s">
        <v>2557</v>
      </c>
    </row>
    <row r="473" spans="4:5">
      <c r="D473" t="s">
        <v>2558</v>
      </c>
      <c r="E473" t="s">
        <v>2559</v>
      </c>
    </row>
    <row r="474" spans="4:5">
      <c r="D474" t="s">
        <v>2560</v>
      </c>
      <c r="E474" t="s">
        <v>2561</v>
      </c>
    </row>
    <row r="475" spans="4:5">
      <c r="D475" t="s">
        <v>2562</v>
      </c>
      <c r="E475" t="s">
        <v>2563</v>
      </c>
    </row>
    <row r="476" spans="4:5">
      <c r="D476" t="s">
        <v>2564</v>
      </c>
      <c r="E476" t="s">
        <v>2565</v>
      </c>
    </row>
    <row r="477" spans="4:5">
      <c r="D477" t="s">
        <v>2566</v>
      </c>
      <c r="E477" t="s">
        <v>2567</v>
      </c>
    </row>
    <row r="478" spans="4:5">
      <c r="D478" t="s">
        <v>2568</v>
      </c>
      <c r="E478" t="s">
        <v>2569</v>
      </c>
    </row>
    <row r="479" spans="4:5">
      <c r="D479" t="s">
        <v>2570</v>
      </c>
      <c r="E479" t="s">
        <v>2571</v>
      </c>
    </row>
    <row r="480" spans="4:5">
      <c r="D480" t="s">
        <v>2572</v>
      </c>
      <c r="E480" t="s">
        <v>2573</v>
      </c>
    </row>
    <row r="481" spans="4:5">
      <c r="D481" t="s">
        <v>2574</v>
      </c>
      <c r="E481" t="s">
        <v>2575</v>
      </c>
    </row>
    <row r="482" spans="4:5">
      <c r="D482" t="s">
        <v>2576</v>
      </c>
      <c r="E482" t="s">
        <v>2577</v>
      </c>
    </row>
    <row r="483" spans="4:5">
      <c r="D483" t="s">
        <v>2578</v>
      </c>
      <c r="E483" t="s">
        <v>2579</v>
      </c>
    </row>
    <row r="484" spans="4:5">
      <c r="D484" t="s">
        <v>2580</v>
      </c>
      <c r="E484" t="s">
        <v>2581</v>
      </c>
    </row>
    <row r="485" spans="4:5">
      <c r="D485" t="s">
        <v>2582</v>
      </c>
      <c r="E485" t="s">
        <v>2583</v>
      </c>
    </row>
    <row r="486" spans="4:5">
      <c r="D486" t="s">
        <v>2584</v>
      </c>
      <c r="E486" t="s">
        <v>2585</v>
      </c>
    </row>
    <row r="487" spans="4:5">
      <c r="D487" t="s">
        <v>2586</v>
      </c>
      <c r="E487" t="s">
        <v>2587</v>
      </c>
    </row>
    <row r="488" spans="4:5">
      <c r="D488" t="s">
        <v>2588</v>
      </c>
      <c r="E488" t="s">
        <v>2589</v>
      </c>
    </row>
    <row r="489" spans="4:5">
      <c r="D489" t="s">
        <v>2590</v>
      </c>
      <c r="E489" t="s">
        <v>2591</v>
      </c>
    </row>
    <row r="490" spans="4:5">
      <c r="D490" t="s">
        <v>2592</v>
      </c>
      <c r="E490" t="s">
        <v>2593</v>
      </c>
    </row>
    <row r="491" spans="4:5">
      <c r="D491" t="s">
        <v>2594</v>
      </c>
      <c r="E491" t="s">
        <v>2595</v>
      </c>
    </row>
    <row r="492" spans="4:5">
      <c r="D492" t="s">
        <v>2596</v>
      </c>
      <c r="E492" t="s">
        <v>2597</v>
      </c>
    </row>
    <row r="493" spans="4:5">
      <c r="D493" t="s">
        <v>2598</v>
      </c>
      <c r="E493" t="s">
        <v>2599</v>
      </c>
    </row>
    <row r="494" spans="4:5">
      <c r="D494" t="s">
        <v>2600</v>
      </c>
      <c r="E494" t="s">
        <v>2601</v>
      </c>
    </row>
    <row r="495" spans="4:5">
      <c r="D495" t="s">
        <v>2602</v>
      </c>
      <c r="E495" t="s">
        <v>2603</v>
      </c>
    </row>
    <row r="496" spans="4:5">
      <c r="D496" t="s">
        <v>2604</v>
      </c>
      <c r="E496" t="s">
        <v>2605</v>
      </c>
    </row>
    <row r="497" spans="4:5">
      <c r="D497" t="s">
        <v>2606</v>
      </c>
      <c r="E497" t="s">
        <v>2607</v>
      </c>
    </row>
    <row r="498" spans="4:5">
      <c r="D498" t="s">
        <v>2608</v>
      </c>
      <c r="E498" t="s">
        <v>2609</v>
      </c>
    </row>
    <row r="499" spans="4:5">
      <c r="D499" t="s">
        <v>2610</v>
      </c>
      <c r="E499" t="s">
        <v>2611</v>
      </c>
    </row>
    <row r="500" spans="4:5">
      <c r="D500" t="s">
        <v>2612</v>
      </c>
      <c r="E500" t="s">
        <v>2613</v>
      </c>
    </row>
    <row r="501" spans="4:5">
      <c r="D501" t="s">
        <v>2614</v>
      </c>
      <c r="E501" t="s">
        <v>2615</v>
      </c>
    </row>
    <row r="502" spans="4:5">
      <c r="D502" t="s">
        <v>2616</v>
      </c>
      <c r="E502" t="s">
        <v>2617</v>
      </c>
    </row>
    <row r="503" spans="4:5">
      <c r="D503" t="s">
        <v>2618</v>
      </c>
      <c r="E503" t="s">
        <v>2619</v>
      </c>
    </row>
    <row r="504" spans="4:5">
      <c r="D504" t="s">
        <v>2620</v>
      </c>
      <c r="E504" t="s">
        <v>2621</v>
      </c>
    </row>
    <row r="505" spans="4:5">
      <c r="D505" t="s">
        <v>2622</v>
      </c>
      <c r="E505" t="s">
        <v>2623</v>
      </c>
    </row>
    <row r="506" spans="4:5">
      <c r="D506" t="s">
        <v>2624</v>
      </c>
      <c r="E506" t="s">
        <v>2625</v>
      </c>
    </row>
    <row r="507" spans="4:5">
      <c r="D507" t="s">
        <v>2626</v>
      </c>
      <c r="E507" t="s">
        <v>2627</v>
      </c>
    </row>
    <row r="508" spans="4:5">
      <c r="D508" t="s">
        <v>2628</v>
      </c>
      <c r="E508" t="s">
        <v>2629</v>
      </c>
    </row>
    <row r="509" spans="4:5">
      <c r="D509" t="s">
        <v>2630</v>
      </c>
      <c r="E509" t="s">
        <v>2631</v>
      </c>
    </row>
    <row r="510" spans="4:5">
      <c r="D510" t="s">
        <v>2632</v>
      </c>
      <c r="E510" t="s">
        <v>2633</v>
      </c>
    </row>
    <row r="511" spans="4:5">
      <c r="D511" t="s">
        <v>2634</v>
      </c>
      <c r="E511" t="s">
        <v>2635</v>
      </c>
    </row>
    <row r="512" spans="4:5">
      <c r="D512" t="s">
        <v>2636</v>
      </c>
      <c r="E512" t="s">
        <v>2637</v>
      </c>
    </row>
    <row r="513" spans="4:5">
      <c r="D513" t="s">
        <v>2638</v>
      </c>
      <c r="E513" t="s">
        <v>2639</v>
      </c>
    </row>
    <row r="514" spans="4:5">
      <c r="D514" t="s">
        <v>2640</v>
      </c>
      <c r="E514" t="s">
        <v>2641</v>
      </c>
    </row>
    <row r="515" spans="4:5">
      <c r="D515" t="s">
        <v>2642</v>
      </c>
      <c r="E515" t="s">
        <v>2643</v>
      </c>
    </row>
    <row r="516" spans="4:5">
      <c r="D516" t="s">
        <v>2644</v>
      </c>
      <c r="E516" t="s">
        <v>2645</v>
      </c>
    </row>
    <row r="517" spans="4:5">
      <c r="D517" t="s">
        <v>2646</v>
      </c>
      <c r="E517" t="s">
        <v>2647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A1F31-D11F-4A21-9F33-A57E92F84A95}">
  <sheetPr codeName="Sheet10"/>
  <dimension ref="A1:AB250"/>
  <sheetViews>
    <sheetView workbookViewId="0">
      <pane xSplit="7" ySplit="3" topLeftCell="H4" activePane="bottomRight" state="frozen"/>
      <selection pane="topRight" activeCell="G1" sqref="G1"/>
      <selection pane="bottomLeft" activeCell="A4" sqref="A4"/>
      <selection pane="bottomRight" activeCell="H1" sqref="H1"/>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Rates'!D4="","MONTH 2",'SUMMARY Rates'!D4)</f>
        <v>Month_2</v>
      </c>
      <c r="B1" s="74"/>
      <c r="C1" s="74"/>
      <c r="D1" s="74"/>
      <c r="E1" s="74"/>
      <c r="F1" s="74"/>
      <c r="G1" s="74"/>
      <c r="H1" s="12"/>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IF(COUNTA(Month_2!$B4:$AA4)=0,"",COUNTIF(Month_2!$H4:$AA4,"NO"))</f>
        <v/>
      </c>
    </row>
    <row r="5" spans="1:28">
      <c r="B5" s="49"/>
      <c r="C5" s="50"/>
      <c r="D5" s="50"/>
      <c r="E5" s="51"/>
      <c r="F5" s="50"/>
      <c r="G5" s="50"/>
      <c r="H5" s="50"/>
      <c r="I5" s="52"/>
      <c r="J5" s="50"/>
      <c r="K5" s="50"/>
      <c r="L5" s="50"/>
      <c r="M5" s="50"/>
      <c r="N5" s="50"/>
      <c r="O5" s="50"/>
      <c r="P5" s="50"/>
      <c r="Q5" s="50"/>
      <c r="R5" s="50"/>
      <c r="S5" s="50"/>
      <c r="T5" s="50"/>
      <c r="U5" s="50"/>
      <c r="V5" s="50"/>
      <c r="W5" s="50"/>
      <c r="X5" s="50"/>
      <c r="Y5" s="50"/>
      <c r="Z5" s="50"/>
      <c r="AA5" s="50"/>
      <c r="AB5" s="45" t="str">
        <f>IF(COUNTA(Month_2!$B5:$AA5)=0,"",COUNTIF(Month_2!$H5:$AA5,"NO"))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IF(COUNTA(Month_2!$B6:$AA6)=0,"",COUNTIF(Month_2!$H6:$AA6,"NO"))</f>
        <v/>
      </c>
    </row>
    <row r="7" spans="1:28">
      <c r="B7" s="49"/>
      <c r="C7" s="50"/>
      <c r="D7" s="50"/>
      <c r="E7" s="51"/>
      <c r="F7" s="50"/>
      <c r="G7" s="50"/>
      <c r="H7" s="50"/>
      <c r="I7" s="52"/>
      <c r="J7" s="52"/>
      <c r="K7" s="50"/>
      <c r="L7" s="50"/>
      <c r="M7" s="50"/>
      <c r="N7" s="50"/>
      <c r="O7" s="50"/>
      <c r="P7" s="50"/>
      <c r="Q7" s="50"/>
      <c r="R7" s="50"/>
      <c r="S7" s="50"/>
      <c r="T7" s="50"/>
      <c r="U7" s="50"/>
      <c r="V7" s="50"/>
      <c r="W7" s="50"/>
      <c r="X7" s="50"/>
      <c r="Y7" s="50"/>
      <c r="Z7" s="50"/>
      <c r="AA7" s="50"/>
      <c r="AB7" s="45" t="str">
        <f>IF(COUNTA(Month_2!$B7:$AA7)=0,"",COUNTIF(Month_2!$H7:$AA7,"NO"))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IF(COUNTA(Month_2!$B8:$AA8)=0,"",COUNTIF(Month_2!$H8:$AA8,"NO"))</f>
        <v/>
      </c>
    </row>
    <row r="9" spans="1:28">
      <c r="B9" s="49"/>
      <c r="C9" s="50"/>
      <c r="D9" s="50"/>
      <c r="E9" s="51"/>
      <c r="F9" s="50"/>
      <c r="G9" s="50"/>
      <c r="H9" s="50"/>
      <c r="I9" s="50"/>
      <c r="J9" s="50"/>
      <c r="K9" s="50"/>
      <c r="L9" s="52"/>
      <c r="M9" s="50"/>
      <c r="N9" s="50"/>
      <c r="O9" s="50"/>
      <c r="P9" s="50"/>
      <c r="Q9" s="50"/>
      <c r="R9" s="50"/>
      <c r="S9" s="50"/>
      <c r="T9" s="50"/>
      <c r="U9" s="50"/>
      <c r="V9" s="50"/>
      <c r="W9" s="50"/>
      <c r="X9" s="50"/>
      <c r="Y9" s="50"/>
      <c r="Z9" s="50"/>
      <c r="AA9" s="50"/>
      <c r="AB9" s="45" t="str">
        <f>IF(COUNTA(Month_2!$B9:$AA9)=0,"",COUNTIF(Month_2!$H9:$AA9,"NO"))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IF(COUNTA(Month_2!$B10:$AA10)=0,"",COUNTIF(Month_2!$H10:$AA10,"NO"))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IF(COUNTA(Month_2!$B11:$AA11)=0,"",COUNTIF(Month_2!$H11:$AA11,"NO"))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IF(COUNTA(Month_2!$B12:$AA12)=0,"",COUNTIF(Month_2!$H12:$AA12,"NO"))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IF(COUNTA(Month_2!$B13:$AA13)=0,"",COUNTIF(Month_2!$H13:$AA13,"NO"))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IF(COUNTA(Month_2!$B14:$AA14)=0,"",COUNTIF(Month_2!$H14:$AA14,"NO"))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IF(COUNTA(Month_2!$B15:$AA15)=0,"",COUNTIF(Month_2!$H15:$AA15,"NO"))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IF(COUNTA(Month_2!$B16:$AA16)=0,"",COUNTIF(Month_2!$H16:$AA16,"NO"))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IF(COUNTA(Month_2!$B17:$AA17)=0,"",COUNTIF(Month_2!$H17:$AA17,"NO"))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IF(COUNTA(Month_2!$B18:$AA18)=0,"",COUNTIF(Month_2!$H18:$AA18,"NO"))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IF(COUNTA(Month_2!$B19:$AA19)=0,"",COUNTIF(Month_2!$H19:$AA19,"NO"))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IF(COUNTA(Month_2!$B20:$AA20)=0,"",COUNTIF(Month_2!$H20:$AA20,"NO"))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IF(COUNTA(Month_2!$B21:$AA21)=0,"",COUNTIF(Month_2!$H21:$AA21,"NO"))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IF(COUNTA(Month_2!$B22:$AA22)=0,"",COUNTIF(Month_2!$H22:$AA22,"NO"))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IF(COUNTA(Month_2!$B23:$AA23)=0,"",COUNTIF(Month_2!$H23:$AA23,"NO"))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IF(COUNTA(Month_2!$B24:$AA24)=0,"",COUNTIF(Month_2!$H24:$AA24,"NO"))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IF(COUNTA(Month_2!$B25:$AA25)=0,"",COUNTIF(Month_2!$H25:$AA25,"NO"))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IF(COUNTA(Month_2!$B26:$AA26)=0,"",COUNTIF(Month_2!$H26:$AA26,"NO"))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IF(COUNTA(Month_2!$B27:$AA27)=0,"",COUNTIF(Month_2!$H27:$AA27,"NO"))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IF(COUNTA(Month_2!$B28:$AA28)=0,"",COUNTIF(Month_2!$H28:$AA28,"NO"))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IF(COUNTA(Month_2!$B29:$AA29)=0,"",COUNTIF(Month_2!$H29:$AA29,"NO"))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IF(COUNTA(Month_2!$B30:$AA30)=0,"",COUNTIF(Month_2!$H30:$AA30,"NO"))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IF(COUNTA(Month_2!$B31:$AA31)=0,"",COUNTIF(Month_2!$H31:$AA31,"NO"))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IF(COUNTA(Month_2!$B32:$AA32)=0,"",COUNTIF(Month_2!$H32:$AA32,"NO"))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IF(COUNTA(Month_2!$B33:$AA33)=0,"",COUNTIF(Month_2!$H33:$AA33,"NO"))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IF(COUNTA(Month_2!$B34:$AA34)=0,"",COUNTIF(Month_2!$H34:$AA34,"NO"))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IF(COUNTA(Month_2!$B35:$AA35)=0,"",COUNTIF(Month_2!$H35:$AA35,"NO"))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IF(COUNTA(Month_2!$B36:$AA36)=0,"",COUNTIF(Month_2!$H36:$AA36,"NO"))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IF(COUNTA(Month_2!$B37:$AA37)=0,"",COUNTIF(Month_2!$H37:$AA37,"NO"))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IF(COUNTA(Month_2!$B38:$AA38)=0,"",COUNTIF(Month_2!$H38:$AA38,"NO"))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IF(COUNTA(Month_2!$B39:$AA39)=0,"",COUNTIF(Month_2!$H39:$AA39,"NO"))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IF(COUNTA(Month_2!$B40:$AA40)=0,"",COUNTIF(Month_2!$H40:$AA40,"NO"))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IF(COUNTA(Month_2!$B41:$AA41)=0,"",COUNTIF(Month_2!$H41:$AA41,"NO"))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IF(COUNTA(Month_2!$B42:$AA42)=0,"",COUNTIF(Month_2!$H42:$AA42,"NO"))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IF(COUNTA(Month_2!$B43:$AA43)=0,"",COUNTIF(Month_2!$H43:$AA43,"NO"))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IF(COUNTA(Month_2!$B44:$AA44)=0,"",COUNTIF(Month_2!$H44:$AA44,"NO"))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IF(COUNTA(Month_2!$B45:$AA45)=0,"",COUNTIF(Month_2!$H45:$AA45,"NO"))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IF(COUNTA(Month_2!$B46:$AA46)=0,"",COUNTIF(Month_2!$H46:$AA46,"NO"))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IF(COUNTA(Month_2!$B47:$AA47)=0,"",COUNTIF(Month_2!$H47:$AA47,"NO"))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IF(COUNTA(Month_2!$B48:$AA48)=0,"",COUNTIF(Month_2!$H48:$AA48,"NO"))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IF(COUNTA(Month_2!$B49:$AA49)=0,"",COUNTIF(Month_2!$H49:$AA49,"NO"))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IF(COUNTA(Month_2!$B50:$AA50)=0,"",COUNTIF(Month_2!$H50:$AA50,"NO"))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IF(COUNTA(Month_2!$B51:$AA51)=0,"",COUNTIF(Month_2!$H51:$AA51,"NO"))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IF(COUNTA(Month_2!$B52:$AA52)=0,"",COUNTIF(Month_2!$H52:$AA52,"NO"))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IF(COUNTA(Month_2!$B53:$AA53)=0,"",COUNTIF(Month_2!$H53:$AA53,"NO"))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IF(COUNTA(Month_2!$B54:$AA54)=0,"",COUNTIF(Month_2!$H54:$AA54,"NO"))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IF(COUNTA(Month_2!$B55:$AA55)=0,"",COUNTIF(Month_2!$H55:$AA55,"NO"))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IF(COUNTA(Month_2!$B56:$AA56)=0,"",COUNTIF(Month_2!$H56:$AA56,"NO"))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IF(COUNTA(Month_2!$B57:$AA57)=0,"",COUNTIF(Month_2!$H57:$AA57,"NO"))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IF(COUNTA(Month_2!$B58:$AA58)=0,"",COUNTIF(Month_2!$H58:$AA58,"NO"))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IF(COUNTA(Month_2!$B59:$AA59)=0,"",COUNTIF(Month_2!$H59:$AA59,"NO"))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IF(COUNTA(Month_2!$B60:$AA60)=0,"",COUNTIF(Month_2!$H60:$AA60,"NO"))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IF(COUNTA(Month_2!$B61:$AA61)=0,"",COUNTIF(Month_2!$H61:$AA61,"NO"))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IF(COUNTA(Month_2!$B62:$AA62)=0,"",COUNTIF(Month_2!$H62:$AA62,"NO"))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IF(COUNTA(Month_2!$B63:$AA63)=0,"",COUNTIF(Month_2!$H63:$AA63,"NO"))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IF(COUNTA(Month_2!$B64:$AA64)=0,"",COUNTIF(Month_2!$H64:$AA64,"NO"))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IF(COUNTA(Month_2!$B65:$AA65)=0,"",COUNTIF(Month_2!$H65:$AA65,"NO"))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IF(COUNTA(Month_2!$B66:$AA66)=0,"",COUNTIF(Month_2!$H66:$AA66,"NO"))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IF(COUNTA(Month_2!$B67:$AA67)=0,"",COUNTIF(Month_2!$H67:$AA67,"NO"))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IF(COUNTA(Month_2!$B68:$AA68)=0,"",COUNTIF(Month_2!$H68:$AA68,"NO"))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IF(COUNTA(Month_2!$B69:$AA69)=0,"",COUNTIF(Month_2!$H69:$AA69,"NO"))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IF(COUNTA(Month_2!$B70:$AA70)=0,"",COUNTIF(Month_2!$H70:$AA70,"NO"))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IF(COUNTA(Month_2!$B71:$AA71)=0,"",COUNTIF(Month_2!$H71:$AA71,"NO"))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IF(COUNTA(Month_2!$B72:$AA72)=0,"",COUNTIF(Month_2!$H72:$AA72,"NO"))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IF(COUNTA(Month_2!$B73:$AA73)=0,"",COUNTIF(Month_2!$H73:$AA73,"NO"))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IF(COUNTA(Month_2!$B74:$AA74)=0,"",COUNTIF(Month_2!$H74:$AA74,"NO"))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IF(COUNTA(Month_2!$B75:$AA75)=0,"",COUNTIF(Month_2!$H75:$AA75,"NO"))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IF(COUNTA(Month_2!$B76:$AA76)=0,"",COUNTIF(Month_2!$H76:$AA76,"NO"))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IF(COUNTA(Month_2!$B77:$AA77)=0,"",COUNTIF(Month_2!$H77:$AA77,"NO"))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IF(COUNTA(Month_2!$B78:$AA78)=0,"",COUNTIF(Month_2!$H78:$AA78,"NO"))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IF(COUNTA(Month_2!$B79:$AA79)=0,"",COUNTIF(Month_2!$H79:$AA79,"NO"))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IF(COUNTA(Month_2!$B80:$AA80)=0,"",COUNTIF(Month_2!$H80:$AA80,"NO"))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IF(COUNTA(Month_2!$B81:$AA81)=0,"",COUNTIF(Month_2!$H81:$AA81,"NO"))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IF(COUNTA(Month_2!$B82:$AA82)=0,"",COUNTIF(Month_2!$H82:$AA82,"NO"))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IF(COUNTA(Month_2!$B83:$AA83)=0,"",COUNTIF(Month_2!$H83:$AA83,"NO"))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IF(COUNTA(Month_2!$B84:$AA84)=0,"",COUNTIF(Month_2!$H84:$AA84,"NO"))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IF(COUNTA(Month_2!$B85:$AA85)=0,"",COUNTIF(Month_2!$H85:$AA85,"NO"))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IF(COUNTA(Month_2!$B86:$AA86)=0,"",COUNTIF(Month_2!$H86:$AA86,"NO"))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IF(COUNTA(Month_2!$B87:$AA87)=0,"",COUNTIF(Month_2!$H87:$AA87,"NO"))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IF(COUNTA(Month_2!$B88:$AA88)=0,"",COUNTIF(Month_2!$H88:$AA88,"NO"))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IF(COUNTA(Month_2!$B89:$AA89)=0,"",COUNTIF(Month_2!$H89:$AA89,"NO"))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IF(COUNTA(Month_2!$B90:$AA90)=0,"",COUNTIF(Month_2!$H90:$AA90,"NO"))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IF(COUNTA(Month_2!$B91:$AA91)=0,"",COUNTIF(Month_2!$H91:$AA91,"NO"))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IF(COUNTA(Month_2!$B92:$AA92)=0,"",COUNTIF(Month_2!$H92:$AA92,"NO"))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IF(COUNTA(Month_2!$B93:$AA93)=0,"",COUNTIF(Month_2!$H93:$AA93,"NO"))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IF(COUNTA(Month_2!$B94:$AA94)=0,"",COUNTIF(Month_2!$H94:$AA94,"NO"))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IF(COUNTA(Month_2!$B95:$AA95)=0,"",COUNTIF(Month_2!$H95:$AA95,"NO"))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IF(COUNTA(Month_2!$B96:$AA96)=0,"",COUNTIF(Month_2!$H96:$AA96,"NO"))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IF(COUNTA(Month_2!$B97:$AA97)=0,"",COUNTIF(Month_2!$H97:$AA97,"NO"))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IF(COUNTA(Month_2!$B98:$AA98)=0,"",COUNTIF(Month_2!$H98:$AA98,"NO"))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IF(COUNTA(Month_2!$B99:$AA99)=0,"",COUNTIF(Month_2!$H99:$AA99,"NO"))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IF(COUNTA(Month_2!$B100:$AA100)=0,"",COUNTIF(Month_2!$H100:$AA100,"NO"))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IF(COUNTA(Month_2!$B101:$AA101)=0,"",COUNTIF(Month_2!$H101:$AA101,"NO"))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IF(COUNTA(Month_2!$B102:$AA102)=0,"",COUNTIF(Month_2!$H102:$AA102,"NO"))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IF(COUNTA(Month_2!$B103:$AA103)=0,"",COUNTIF(Month_2!$H103:$AA103,"NO"))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IF(COUNTA(Month_2!$B104:$AA104)=0,"",COUNTIF(Month_2!$H104:$AA104,"NO"))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IF(COUNTA(Month_2!$B105:$AA105)=0,"",COUNTIF(Month_2!$H105:$AA105,"NO"))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IF(COUNTA(Month_2!$B106:$AA106)=0,"",COUNTIF(Month_2!$H106:$AA106,"NO"))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IF(COUNTA(Month_2!$B107:$AA107)=0,"",COUNTIF(Month_2!$H107:$AA107,"NO"))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IF(COUNTA(Month_2!$B108:$AA108)=0,"",COUNTIF(Month_2!$H108:$AA108,"NO"))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IF(COUNTA(Month_2!$B109:$AA109)=0,"",COUNTIF(Month_2!$H109:$AA109,"NO"))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IF(COUNTA(Month_2!$B110:$AA110)=0,"",COUNTIF(Month_2!$H110:$AA110,"NO"))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IF(COUNTA(Month_2!$B111:$AA111)=0,"",COUNTIF(Month_2!$H111:$AA111,"NO"))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IF(COUNTA(Month_2!$B112:$AA112)=0,"",COUNTIF(Month_2!$H112:$AA112,"NO"))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IF(COUNTA(Month_2!$B113:$AA113)=0,"",COUNTIF(Month_2!$H113:$AA113,"NO"))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IF(COUNTA(Month_2!$B114:$AA114)=0,"",COUNTIF(Month_2!$H114:$AA114,"NO"))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IF(COUNTA(Month_2!$B115:$AA115)=0,"",COUNTIF(Month_2!$H115:$AA115,"NO"))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IF(COUNTA(Month_2!$B116:$AA116)=0,"",COUNTIF(Month_2!$H116:$AA116,"NO"))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IF(COUNTA(Month_2!$B117:$AA117)=0,"",COUNTIF(Month_2!$H117:$AA117,"NO"))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IF(COUNTA(Month_2!$B118:$AA118)=0,"",COUNTIF(Month_2!$H118:$AA118,"NO"))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IF(COUNTA(Month_2!$B119:$AA119)=0,"",COUNTIF(Month_2!$H119:$AA119,"NO"))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IF(COUNTA(Month_2!$B120:$AA120)=0,"",COUNTIF(Month_2!$H120:$AA120,"NO"))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IF(COUNTA(Month_2!$B121:$AA121)=0,"",COUNTIF(Month_2!$H121:$AA121,"NO"))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IF(COUNTA(Month_2!$B122:$AA122)=0,"",COUNTIF(Month_2!$H122:$AA122,"NO"))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IF(COUNTA(Month_2!$B123:$AA123)=0,"",COUNTIF(Month_2!$H123:$AA123,"NO"))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IF(COUNTA(Month_2!$B124:$AA124)=0,"",COUNTIF(Month_2!$H124:$AA124,"NO"))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IF(COUNTA(Month_2!$B125:$AA125)=0,"",COUNTIF(Month_2!$H125:$AA125,"NO"))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IF(COUNTA(Month_2!$B126:$AA126)=0,"",COUNTIF(Month_2!$H126:$AA126,"NO"))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IF(COUNTA(Month_2!$B127:$AA127)=0,"",COUNTIF(Month_2!$H127:$AA127,"NO"))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IF(COUNTA(Month_2!$B128:$AA128)=0,"",COUNTIF(Month_2!$H128:$AA128,"NO"))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IF(COUNTA(Month_2!$B129:$AA129)=0,"",COUNTIF(Month_2!$H129:$AA129,"NO"))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IF(COUNTA(Month_2!$B130:$AA130)=0,"",COUNTIF(Month_2!$H130:$AA130,"NO"))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IF(COUNTA(Month_2!$B131:$AA131)=0,"",COUNTIF(Month_2!$H131:$AA131,"NO"))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IF(COUNTA(Month_2!$B132:$AA132)=0,"",COUNTIF(Month_2!$H132:$AA132,"NO"))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IF(COUNTA(Month_2!$B133:$AA133)=0,"",COUNTIF(Month_2!$H133:$AA133,"NO"))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IF(COUNTA(Month_2!$B134:$AA134)=0,"",COUNTIF(Month_2!$H134:$AA134,"NO"))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IF(COUNTA(Month_2!$B135:$AA135)=0,"",COUNTIF(Month_2!$H135:$AA135,"NO"))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IF(COUNTA(Month_2!$B136:$AA136)=0,"",COUNTIF(Month_2!$H136:$AA136,"NO"))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IF(COUNTA(Month_2!$B137:$AA137)=0,"",COUNTIF(Month_2!$H137:$AA137,"NO"))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IF(COUNTA(Month_2!$B138:$AA138)=0,"",COUNTIF(Month_2!$H138:$AA138,"NO"))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IF(COUNTA(Month_2!$B139:$AA139)=0,"",COUNTIF(Month_2!$H139:$AA139,"NO"))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IF(COUNTA(Month_2!$B140:$AA140)=0,"",COUNTIF(Month_2!$H140:$AA140,"NO"))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IF(COUNTA(Month_2!$B141:$AA141)=0,"",COUNTIF(Month_2!$H141:$AA141,"NO"))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IF(COUNTA(Month_2!$B142:$AA142)=0,"",COUNTIF(Month_2!$H142:$AA142,"NO"))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IF(COUNTA(Month_2!$B143:$AA143)=0,"",COUNTIF(Month_2!$H143:$AA143,"NO"))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IF(COUNTA(Month_2!$B144:$AA144)=0,"",COUNTIF(Month_2!$H144:$AA144,"NO"))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IF(COUNTA(Month_2!$B145:$AA145)=0,"",COUNTIF(Month_2!$H145:$AA145,"NO"))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IF(COUNTA(Month_2!$B146:$AA146)=0,"",COUNTIF(Month_2!$H146:$AA146,"NO"))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IF(COUNTA(Month_2!$B147:$AA147)=0,"",COUNTIF(Month_2!$H147:$AA147,"NO"))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IF(COUNTA(Month_2!$B148:$AA148)=0,"",COUNTIF(Month_2!$H148:$AA148,"NO"))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IF(COUNTA(Month_2!$B149:$AA149)=0,"",COUNTIF(Month_2!$H149:$AA149,"NO"))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IF(COUNTA(Month_2!$B150:$AA150)=0,"",COUNTIF(Month_2!$H150:$AA150,"NO"))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IF(COUNTA(Month_2!$B151:$AA151)=0,"",COUNTIF(Month_2!$H151:$AA151,"NO"))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IF(COUNTA(Month_2!$B152:$AA152)=0,"",COUNTIF(Month_2!$H152:$AA152,"NO"))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IF(COUNTA(Month_2!$B153:$AA153)=0,"",COUNTIF(Month_2!$H153:$AA153,"NO"))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IF(COUNTA(Month_2!$B154:$AA154)=0,"",COUNTIF(Month_2!$H154:$AA154,"NO"))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IF(COUNTA(Month_2!$B155:$AA155)=0,"",COUNTIF(Month_2!$H155:$AA155,"NO"))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IF(COUNTA(Month_2!$B156:$AA156)=0,"",COUNTIF(Month_2!$H156:$AA156,"NO"))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IF(COUNTA(Month_2!$B157:$AA157)=0,"",COUNTIF(Month_2!$H157:$AA157,"NO"))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IF(COUNTA(Month_2!$B158:$AA158)=0,"",COUNTIF(Month_2!$H158:$AA158,"NO"))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IF(COUNTA(Month_2!$B159:$AA159)=0,"",COUNTIF(Month_2!$H159:$AA159,"NO"))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IF(COUNTA(Month_2!$B160:$AA160)=0,"",COUNTIF(Month_2!$H160:$AA160,"NO"))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IF(COUNTA(Month_2!$B161:$AA161)=0,"",COUNTIF(Month_2!$H161:$AA161,"NO"))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IF(COUNTA(Month_2!$B162:$AA162)=0,"",COUNTIF(Month_2!$H162:$AA162,"NO"))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IF(COUNTA(Month_2!$B163:$AA163)=0,"",COUNTIF(Month_2!$H163:$AA163,"NO"))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IF(COUNTA(Month_2!$B164:$AA164)=0,"",COUNTIF(Month_2!$H164:$AA164,"NO"))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IF(COUNTA(Month_2!$B165:$AA165)=0,"",COUNTIF(Month_2!$H165:$AA165,"NO"))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IF(COUNTA(Month_2!$B166:$AA166)=0,"",COUNTIF(Month_2!$H166:$AA166,"NO"))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IF(COUNTA(Month_2!$B167:$AA167)=0,"",COUNTIF(Month_2!$H167:$AA167,"NO"))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IF(COUNTA(Month_2!$B168:$AA168)=0,"",COUNTIF(Month_2!$H168:$AA168,"NO"))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IF(COUNTA(Month_2!$B169:$AA169)=0,"",COUNTIF(Month_2!$H169:$AA169,"NO"))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IF(COUNTA(Month_2!$B170:$AA170)=0,"",COUNTIF(Month_2!$H170:$AA170,"NO"))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IF(COUNTA(Month_2!$B171:$AA171)=0,"",COUNTIF(Month_2!$H171:$AA171,"NO"))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IF(COUNTA(Month_2!$B172:$AA172)=0,"",COUNTIF(Month_2!$H172:$AA172,"NO"))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IF(COUNTA(Month_2!$B173:$AA173)=0,"",COUNTIF(Month_2!$H173:$AA173,"NO"))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IF(COUNTA(Month_2!$B174:$AA174)=0,"",COUNTIF(Month_2!$H174:$AA174,"NO"))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IF(COUNTA(Month_2!$B175:$AA175)=0,"",COUNTIF(Month_2!$H175:$AA175,"NO"))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IF(COUNTA(Month_2!$B176:$AA176)=0,"",COUNTIF(Month_2!$H176:$AA176,"NO"))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IF(COUNTA(Month_2!$B177:$AA177)=0,"",COUNTIF(Month_2!$H177:$AA177,"NO"))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IF(COUNTA(Month_2!$B178:$AA178)=0,"",COUNTIF(Month_2!$H178:$AA178,"NO"))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IF(COUNTA(Month_2!$B179:$AA179)=0,"",COUNTIF(Month_2!$H179:$AA179,"NO"))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IF(COUNTA(Month_2!$B180:$AA180)=0,"",COUNTIF(Month_2!$H180:$AA180,"NO"))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IF(COUNTA(Month_2!$B181:$AA181)=0,"",COUNTIF(Month_2!$H181:$AA181,"NO"))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IF(COUNTA(Month_2!$B182:$AA182)=0,"",COUNTIF(Month_2!$H182:$AA182,"NO"))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IF(COUNTA(Month_2!$B183:$AA183)=0,"",COUNTIF(Month_2!$H183:$AA183,"NO"))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IF(COUNTA(Month_2!$B184:$AA184)=0,"",COUNTIF(Month_2!$H184:$AA184,"NO"))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IF(COUNTA(Month_2!$B185:$AA185)=0,"",COUNTIF(Month_2!$H185:$AA185,"NO"))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IF(COUNTA(Month_2!$B186:$AA186)=0,"",COUNTIF(Month_2!$H186:$AA186,"NO"))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IF(COUNTA(Month_2!$B187:$AA187)=0,"",COUNTIF(Month_2!$H187:$AA187,"NO"))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IF(COUNTA(Month_2!$B188:$AA188)=0,"",COUNTIF(Month_2!$H188:$AA188,"NO"))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IF(COUNTA(Month_2!$B189:$AA189)=0,"",COUNTIF(Month_2!$H189:$AA189,"NO"))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IF(COUNTA(Month_2!$B190:$AA190)=0,"",COUNTIF(Month_2!$H190:$AA190,"NO"))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IF(COUNTA(Month_2!$B191:$AA191)=0,"",COUNTIF(Month_2!$H191:$AA191,"NO"))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IF(COUNTA(Month_2!$B192:$AA192)=0,"",COUNTIF(Month_2!$H192:$AA192,"NO"))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IF(COUNTA(Month_2!$B193:$AA193)=0,"",COUNTIF(Month_2!$H193:$AA193,"NO"))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IF(COUNTA(Month_2!$B194:$AA194)=0,"",COUNTIF(Month_2!$H194:$AA194,"NO"))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IF(COUNTA(Month_2!$B195:$AA195)=0,"",COUNTIF(Month_2!$H195:$AA195,"NO"))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IF(COUNTA(Month_2!$B196:$AA196)=0,"",COUNTIF(Month_2!$H196:$AA196,"NO"))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IF(COUNTA(Month_2!$B197:$AA197)=0,"",COUNTIF(Month_2!$H197:$AA197,"NO"))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IF(COUNTA(Month_2!$B198:$AA198)=0,"",COUNTIF(Month_2!$H198:$AA198,"NO"))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IF(COUNTA(Month_2!$B199:$AA199)=0,"",COUNTIF(Month_2!$H199:$AA199,"NO"))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IF(COUNTA(Month_2!$B200:$AA200)=0,"",COUNTIF(Month_2!$H200:$AA200,"NO"))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IF(COUNTA(Month_2!$B201:$AA201)=0,"",COUNTIF(Month_2!$H201:$AA201,"NO"))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IF(COUNTA(Month_2!$B202:$AA202)=0,"",COUNTIF(Month_2!$H202:$AA202,"NO"))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IF(COUNTA(Month_2!$B203:$AA203)=0,"",COUNTIF(Month_2!$H203:$AA203,"NO"))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IF(COUNTA(Month_2!$B204:$AA204)=0,"",COUNTIF(Month_2!$H204:$AA204,"NO"))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IF(COUNTA(Month_2!$B205:$AA205)=0,"",COUNTIF(Month_2!$H205:$AA205,"NO"))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IF(COUNTA(Month_2!$B206:$AA206)=0,"",COUNTIF(Month_2!$H206:$AA206,"NO"))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IF(COUNTA(Month_2!$B207:$AA207)=0,"",COUNTIF(Month_2!$H207:$AA207,"NO"))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IF(COUNTA(Month_2!$B208:$AA208)=0,"",COUNTIF(Month_2!$H208:$AA208,"NO"))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IF(COUNTA(Month_2!$B209:$AA209)=0,"",COUNTIF(Month_2!$H209:$AA209,"NO"))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IF(COUNTA(Month_2!$B210:$AA210)=0,"",COUNTIF(Month_2!$H210:$AA210,"NO"))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IF(COUNTA(Month_2!$B211:$AA211)=0,"",COUNTIF(Month_2!$H211:$AA211,"NO"))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IF(COUNTA(Month_2!$B212:$AA212)=0,"",COUNTIF(Month_2!$H212:$AA212,"NO"))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IF(COUNTA(Month_2!$B213:$AA213)=0,"",COUNTIF(Month_2!$H213:$AA213,"NO"))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IF(COUNTA(Month_2!$B214:$AA214)=0,"",COUNTIF(Month_2!$H214:$AA214,"NO"))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IF(COUNTA(Month_2!$B215:$AA215)=0,"",COUNTIF(Month_2!$H215:$AA215,"NO"))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IF(COUNTA(Month_2!$B216:$AA216)=0,"",COUNTIF(Month_2!$H216:$AA216,"NO"))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IF(COUNTA(Month_2!$B217:$AA217)=0,"",COUNTIF(Month_2!$H217:$AA217,"NO"))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IF(COUNTA(Month_2!$B218:$AA218)=0,"",COUNTIF(Month_2!$H218:$AA218,"NO"))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IF(COUNTA(Month_2!$B219:$AA219)=0,"",COUNTIF(Month_2!$H219:$AA219,"NO"))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IF(COUNTA(Month_2!$B220:$AA220)=0,"",COUNTIF(Month_2!$H220:$AA220,"NO"))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IF(COUNTA(Month_2!$B221:$AA221)=0,"",COUNTIF(Month_2!$H221:$AA221,"NO"))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IF(COUNTA(Month_2!$B222:$AA222)=0,"",COUNTIF(Month_2!$H222:$AA222,"NO"))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IF(COUNTA(Month_2!$B223:$AA223)=0,"",COUNTIF(Month_2!$H223:$AA223,"NO"))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IF(COUNTA(Month_2!$B224:$AA224)=0,"",COUNTIF(Month_2!$H224:$AA224,"NO"))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IF(COUNTA(Month_2!$B225:$AA225)=0,"",COUNTIF(Month_2!$H225:$AA225,"NO"))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IF(COUNTA(Month_2!$B226:$AA226)=0,"",COUNTIF(Month_2!$H226:$AA226,"NO"))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IF(COUNTA(Month_2!$B227:$AA227)=0,"",COUNTIF(Month_2!$H227:$AA227,"NO"))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IF(COUNTA(Month_2!$B228:$AA228)=0,"",COUNTIF(Month_2!$H228:$AA228,"NO"))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IF(COUNTA(Month_2!$B229:$AA229)=0,"",COUNTIF(Month_2!$H229:$AA229,"NO"))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IF(COUNTA(Month_2!$B230:$AA230)=0,"",COUNTIF(Month_2!$H230:$AA230,"NO"))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IF(COUNTA(Month_2!$B231:$AA231)=0,"",COUNTIF(Month_2!$H231:$AA231,"NO"))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IF(COUNTA(Month_2!$B232:$AA232)=0,"",COUNTIF(Month_2!$H232:$AA232,"NO"))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IF(COUNTA(Month_2!$B233:$AA233)=0,"",COUNTIF(Month_2!$H233:$AA233,"NO"))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IF(COUNTA(Month_2!$B234:$AA234)=0,"",COUNTIF(Month_2!$H234:$AA234,"NO"))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IF(COUNTA(Month_2!$B235:$AA235)=0,"",COUNTIF(Month_2!$H235:$AA235,"NO"))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IF(COUNTA(Month_2!$B236:$AA236)=0,"",COUNTIF(Month_2!$H236:$AA236,"NO"))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IF(COUNTA(Month_2!$B237:$AA237)=0,"",COUNTIF(Month_2!$H237:$AA237,"NO"))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IF(COUNTA(Month_2!$B238:$AA238)=0,"",COUNTIF(Month_2!$H238:$AA238,"NO"))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IF(COUNTA(Month_2!$B239:$AA239)=0,"",COUNTIF(Month_2!$H239:$AA239,"NO"))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IF(COUNTA(Month_2!$B240:$AA240)=0,"",COUNTIF(Month_2!$H240:$AA240,"NO"))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IF(COUNTA(Month_2!$B241:$AA241)=0,"",COUNTIF(Month_2!$H241:$AA241,"NO"))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IF(COUNTA(Month_2!$B242:$AA242)=0,"",COUNTIF(Month_2!$H242:$AA242,"NO"))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IF(COUNTA(Month_2!$B243:$AA243)=0,"",COUNTIF(Month_2!$H243:$AA243,"NO"))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IF(COUNTA(Month_2!$B244:$AA244)=0,"",COUNTIF(Month_2!$H244:$AA244,"NO"))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IF(COUNTA(Month_2!$B245:$AA245)=0,"",COUNTIF(Month_2!$H245:$AA245,"NO"))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IF(COUNTA(Month_2!$B246:$AA246)=0,"",COUNTIF(Month_2!$H246:$AA246,"NO"))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IF(COUNTA(Month_2!$B247:$AA247)=0,"",COUNTIF(Month_2!$H247:$AA247,"NO"))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IF(COUNTA(Month_2!$B248:$AA248)=0,"",COUNTIF(Month_2!$H248:$AA248,"NO"))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IF(COUNTA(Month_2!$B249:$AA249)=0,"",COUNTIF(Month_2!$H249:$AA249,"NO"))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IF(COUNTA(Month_2!$B250:$AA250)=0,"",COUNTIF(Month_2!$H250:$AA250,"NO"))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993F453A-2D33-4F32-9A33-410A22ED0400}">
      <formula1>"Orientation,Annual,Other"</formula1>
    </dataValidation>
    <dataValidation type="list" allowBlank="1" showInputMessage="1" showErrorMessage="1" sqref="H4:AA250" xr:uid="{316BD716-713E-4E86-93A0-453E99DC4034}">
      <formula1>"YES,NO"</formula1>
    </dataValidation>
    <dataValidation type="list" allowBlank="1" showInputMessage="1" showErrorMessage="1" sqref="F4:F250" xr:uid="{66BCEEAB-8D1E-4B71-867C-C12329D32DF3}">
      <formula1>"7a - 11a,11a - 3p,3p - 7p,7p - 11p,11p - 3a,3a - 7a"</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CADE1-05F9-46F9-BCD2-FAD7D46E5FA5}">
  <sheetPr codeName="Sheet11"/>
  <dimension ref="A1:AB250"/>
  <sheetViews>
    <sheetView workbookViewId="0">
      <pane xSplit="7" ySplit="3" topLeftCell="Z4" activePane="bottomRight" state="frozen"/>
      <selection pane="topRight" activeCell="G1" sqref="G1"/>
      <selection pane="bottomLeft" activeCell="A4" sqref="A4"/>
      <selection pane="bottomRight" activeCell="Z2" sqref="Z2"/>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Rates'!E4="","MONTH 1",'SUMMARY Rates'!E4)</f>
        <v>Month_3</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IF(COUNTA(Month_3!$B4:$AA4)=0,"",COUNTIF(Month_3!$H4:$AA4,"NO"))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IF(COUNTA(Month_3!$B5:$AA5)=0,"",COUNTIF(Month_3!$H5:$AA5,"NO"))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IF(COUNTA(Month_3!$B6:$AA6)=0,"",COUNTIF(Month_3!$H6:$AA6,"NO"))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IF(COUNTA(Month_3!$B7:$AA7)=0,"",COUNTIF(Month_3!$H7:$AA7,"NO"))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IF(COUNTA(Month_3!$B8:$AA8)=0,"",COUNTIF(Month_3!$H8:$AA8,"NO"))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IF(COUNTA(Month_3!$B9:$AA9)=0,"",COUNTIF(Month_3!$H9:$AA9,"NO"))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IF(COUNTA(Month_3!$B10:$AA10)=0,"",COUNTIF(Month_3!$H10:$AA10,"NO"))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IF(COUNTA(Month_3!$B11:$AA11)=0,"",COUNTIF(Month_3!$H11:$AA11,"NO"))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IF(COUNTA(Month_3!$B12:$AA12)=0,"",COUNTIF(Month_3!$H12:$AA12,"NO"))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IF(COUNTA(Month_3!$B13:$AA13)=0,"",COUNTIF(Month_3!$H13:$AA13,"NO"))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IF(COUNTA(Month_3!$B14:$AA14)=0,"",COUNTIF(Month_3!$H14:$AA14,"NO"))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IF(COUNTA(Month_3!$B15:$AA15)=0,"",COUNTIF(Month_3!$H15:$AA15,"NO"))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IF(COUNTA(Month_3!$B16:$AA16)=0,"",COUNTIF(Month_3!$H16:$AA16,"NO"))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IF(COUNTA(Month_3!$B17:$AA17)=0,"",COUNTIF(Month_3!$H17:$AA17,"NO"))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IF(COUNTA(Month_3!$B18:$AA18)=0,"",COUNTIF(Month_3!$H18:$AA18,"NO"))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IF(COUNTA(Month_3!$B19:$AA19)=0,"",COUNTIF(Month_3!$H19:$AA19,"NO"))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IF(COUNTA(Month_3!$B20:$AA20)=0,"",COUNTIF(Month_3!$H20:$AA20,"NO"))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IF(COUNTA(Month_3!$B21:$AA21)=0,"",COUNTIF(Month_3!$H21:$AA21,"NO"))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IF(COUNTA(Month_3!$B22:$AA22)=0,"",COUNTIF(Month_3!$H22:$AA22,"NO"))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IF(COUNTA(Month_3!$B23:$AA23)=0,"",COUNTIF(Month_3!$H23:$AA23,"NO"))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IF(COUNTA(Month_3!$B24:$AA24)=0,"",COUNTIF(Month_3!$H24:$AA24,"NO"))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IF(COUNTA(Month_3!$B25:$AA25)=0,"",COUNTIF(Month_3!$H25:$AA25,"NO"))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IF(COUNTA(Month_3!$B26:$AA26)=0,"",COUNTIF(Month_3!$H26:$AA26,"NO"))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IF(COUNTA(Month_3!$B27:$AA27)=0,"",COUNTIF(Month_3!$H27:$AA27,"NO"))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IF(COUNTA(Month_3!$B28:$AA28)=0,"",COUNTIF(Month_3!$H28:$AA28,"NO"))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IF(COUNTA(Month_3!$B29:$AA29)=0,"",COUNTIF(Month_3!$H29:$AA29,"NO"))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IF(COUNTA(Month_3!$B30:$AA30)=0,"",COUNTIF(Month_3!$H30:$AA30,"NO"))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IF(COUNTA(Month_3!$B31:$AA31)=0,"",COUNTIF(Month_3!$H31:$AA31,"NO"))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IF(COUNTA(Month_3!$B32:$AA32)=0,"",COUNTIF(Month_3!$H32:$AA32,"NO"))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IF(COUNTA(Month_3!$B33:$AA33)=0,"",COUNTIF(Month_3!$H33:$AA33,"NO"))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IF(COUNTA(Month_3!$B34:$AA34)=0,"",COUNTIF(Month_3!$H34:$AA34,"NO"))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IF(COUNTA(Month_3!$B35:$AA35)=0,"",COUNTIF(Month_3!$H35:$AA35,"NO"))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IF(COUNTA(Month_3!$B36:$AA36)=0,"",COUNTIF(Month_3!$H36:$AA36,"NO"))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IF(COUNTA(Month_3!$B37:$AA37)=0,"",COUNTIF(Month_3!$H37:$AA37,"NO"))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IF(COUNTA(Month_3!$B38:$AA38)=0,"",COUNTIF(Month_3!$H38:$AA38,"NO"))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IF(COUNTA(Month_3!$B39:$AA39)=0,"",COUNTIF(Month_3!$H39:$AA39,"NO"))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IF(COUNTA(Month_3!$B40:$AA40)=0,"",COUNTIF(Month_3!$H40:$AA40,"NO"))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IF(COUNTA(Month_3!$B41:$AA41)=0,"",COUNTIF(Month_3!$H41:$AA41,"NO"))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IF(COUNTA(Month_3!$B42:$AA42)=0,"",COUNTIF(Month_3!$H42:$AA42,"NO"))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IF(COUNTA(Month_3!$B43:$AA43)=0,"",COUNTIF(Month_3!$H43:$AA43,"NO"))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IF(COUNTA(Month_3!$B44:$AA44)=0,"",COUNTIF(Month_3!$H44:$AA44,"NO"))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IF(COUNTA(Month_3!$B45:$AA45)=0,"",COUNTIF(Month_3!$H45:$AA45,"NO"))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IF(COUNTA(Month_3!$B46:$AA46)=0,"",COUNTIF(Month_3!$H46:$AA46,"NO"))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IF(COUNTA(Month_3!$B47:$AA47)=0,"",COUNTIF(Month_3!$H47:$AA47,"NO"))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IF(COUNTA(Month_3!$B48:$AA48)=0,"",COUNTIF(Month_3!$H48:$AA48,"NO"))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IF(COUNTA(Month_3!$B49:$AA49)=0,"",COUNTIF(Month_3!$H49:$AA49,"NO"))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IF(COUNTA(Month_3!$B50:$AA50)=0,"",COUNTIF(Month_3!$H50:$AA50,"NO"))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IF(COUNTA(Month_3!$B51:$AA51)=0,"",COUNTIF(Month_3!$H51:$AA51,"NO"))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IF(COUNTA(Month_3!$B52:$AA52)=0,"",COUNTIF(Month_3!$H52:$AA52,"NO"))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IF(COUNTA(Month_3!$B53:$AA53)=0,"",COUNTIF(Month_3!$H53:$AA53,"NO"))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IF(COUNTA(Month_3!$B54:$AA54)=0,"",COUNTIF(Month_3!$H54:$AA54,"NO"))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IF(COUNTA(Month_3!$B55:$AA55)=0,"",COUNTIF(Month_3!$H55:$AA55,"NO"))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IF(COUNTA(Month_3!$B56:$AA56)=0,"",COUNTIF(Month_3!$H56:$AA56,"NO"))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IF(COUNTA(Month_3!$B57:$AA57)=0,"",COUNTIF(Month_3!$H57:$AA57,"NO"))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IF(COUNTA(Month_3!$B58:$AA58)=0,"",COUNTIF(Month_3!$H58:$AA58,"NO"))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IF(COUNTA(Month_3!$B59:$AA59)=0,"",COUNTIF(Month_3!$H59:$AA59,"NO"))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IF(COUNTA(Month_3!$B60:$AA60)=0,"",COUNTIF(Month_3!$H60:$AA60,"NO"))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IF(COUNTA(Month_3!$B61:$AA61)=0,"",COUNTIF(Month_3!$H61:$AA61,"NO"))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IF(COUNTA(Month_3!$B62:$AA62)=0,"",COUNTIF(Month_3!$H62:$AA62,"NO"))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IF(COUNTA(Month_3!$B63:$AA63)=0,"",COUNTIF(Month_3!$H63:$AA63,"NO"))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IF(COUNTA(Month_3!$B64:$AA64)=0,"",COUNTIF(Month_3!$H64:$AA64,"NO"))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IF(COUNTA(Month_3!$B65:$AA65)=0,"",COUNTIF(Month_3!$H65:$AA65,"NO"))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IF(COUNTA(Month_3!$B66:$AA66)=0,"",COUNTIF(Month_3!$H66:$AA66,"NO"))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IF(COUNTA(Month_3!$B67:$AA67)=0,"",COUNTIF(Month_3!$H67:$AA67,"NO"))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IF(COUNTA(Month_3!$B68:$AA68)=0,"",COUNTIF(Month_3!$H68:$AA68,"NO"))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IF(COUNTA(Month_3!$B69:$AA69)=0,"",COUNTIF(Month_3!$H69:$AA69,"NO"))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IF(COUNTA(Month_3!$B70:$AA70)=0,"",COUNTIF(Month_3!$H70:$AA70,"NO"))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IF(COUNTA(Month_3!$B71:$AA71)=0,"",COUNTIF(Month_3!$H71:$AA71,"NO"))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IF(COUNTA(Month_3!$B72:$AA72)=0,"",COUNTIF(Month_3!$H72:$AA72,"NO"))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IF(COUNTA(Month_3!$B73:$AA73)=0,"",COUNTIF(Month_3!$H73:$AA73,"NO"))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IF(COUNTA(Month_3!$B74:$AA74)=0,"",COUNTIF(Month_3!$H74:$AA74,"NO"))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IF(COUNTA(Month_3!$B75:$AA75)=0,"",COUNTIF(Month_3!$H75:$AA75,"NO"))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IF(COUNTA(Month_3!$B76:$AA76)=0,"",COUNTIF(Month_3!$H76:$AA76,"NO"))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IF(COUNTA(Month_3!$B77:$AA77)=0,"",COUNTIF(Month_3!$H77:$AA77,"NO"))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IF(COUNTA(Month_3!$B78:$AA78)=0,"",COUNTIF(Month_3!$H78:$AA78,"NO"))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IF(COUNTA(Month_3!$B79:$AA79)=0,"",COUNTIF(Month_3!$H79:$AA79,"NO"))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IF(COUNTA(Month_3!$B80:$AA80)=0,"",COUNTIF(Month_3!$H80:$AA80,"NO"))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IF(COUNTA(Month_3!$B81:$AA81)=0,"",COUNTIF(Month_3!$H81:$AA81,"NO"))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IF(COUNTA(Month_3!$B82:$AA82)=0,"",COUNTIF(Month_3!$H82:$AA82,"NO"))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IF(COUNTA(Month_3!$B83:$AA83)=0,"",COUNTIF(Month_3!$H83:$AA83,"NO"))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IF(COUNTA(Month_3!$B84:$AA84)=0,"",COUNTIF(Month_3!$H84:$AA84,"NO"))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IF(COUNTA(Month_3!$B85:$AA85)=0,"",COUNTIF(Month_3!$H85:$AA85,"NO"))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IF(COUNTA(Month_3!$B86:$AA86)=0,"",COUNTIF(Month_3!$H86:$AA86,"NO"))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IF(COUNTA(Month_3!$B87:$AA87)=0,"",COUNTIF(Month_3!$H87:$AA87,"NO"))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IF(COUNTA(Month_3!$B88:$AA88)=0,"",COUNTIF(Month_3!$H88:$AA88,"NO"))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IF(COUNTA(Month_3!$B89:$AA89)=0,"",COUNTIF(Month_3!$H89:$AA89,"NO"))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IF(COUNTA(Month_3!$B90:$AA90)=0,"",COUNTIF(Month_3!$H90:$AA90,"NO"))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IF(COUNTA(Month_3!$B91:$AA91)=0,"",COUNTIF(Month_3!$H91:$AA91,"NO"))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IF(COUNTA(Month_3!$B92:$AA92)=0,"",COUNTIF(Month_3!$H92:$AA92,"NO"))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IF(COUNTA(Month_3!$B93:$AA93)=0,"",COUNTIF(Month_3!$H93:$AA93,"NO"))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IF(COUNTA(Month_3!$B94:$AA94)=0,"",COUNTIF(Month_3!$H94:$AA94,"NO"))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IF(COUNTA(Month_3!$B95:$AA95)=0,"",COUNTIF(Month_3!$H95:$AA95,"NO"))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IF(COUNTA(Month_3!$B96:$AA96)=0,"",COUNTIF(Month_3!$H96:$AA96,"NO"))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IF(COUNTA(Month_3!$B97:$AA97)=0,"",COUNTIF(Month_3!$H97:$AA97,"NO"))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IF(COUNTA(Month_3!$B98:$AA98)=0,"",COUNTIF(Month_3!$H98:$AA98,"NO"))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IF(COUNTA(Month_3!$B99:$AA99)=0,"",COUNTIF(Month_3!$H99:$AA99,"NO"))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IF(COUNTA(Month_3!$B100:$AA100)=0,"",COUNTIF(Month_3!$H100:$AA100,"NO"))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IF(COUNTA(Month_3!$B101:$AA101)=0,"",COUNTIF(Month_3!$H101:$AA101,"NO"))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IF(COUNTA(Month_3!$B102:$AA102)=0,"",COUNTIF(Month_3!$H102:$AA102,"NO"))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IF(COUNTA(Month_3!$B103:$AA103)=0,"",COUNTIF(Month_3!$H103:$AA103,"NO"))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IF(COUNTA(Month_3!$B104:$AA104)=0,"",COUNTIF(Month_3!$H104:$AA104,"NO"))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IF(COUNTA(Month_3!$B105:$AA105)=0,"",COUNTIF(Month_3!$H105:$AA105,"NO"))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IF(COUNTA(Month_3!$B106:$AA106)=0,"",COUNTIF(Month_3!$H106:$AA106,"NO"))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IF(COUNTA(Month_3!$B107:$AA107)=0,"",COUNTIF(Month_3!$H107:$AA107,"NO"))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IF(COUNTA(Month_3!$B108:$AA108)=0,"",COUNTIF(Month_3!$H108:$AA108,"NO"))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IF(COUNTA(Month_3!$B109:$AA109)=0,"",COUNTIF(Month_3!$H109:$AA109,"NO"))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IF(COUNTA(Month_3!$B110:$AA110)=0,"",COUNTIF(Month_3!$H110:$AA110,"NO"))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IF(COUNTA(Month_3!$B111:$AA111)=0,"",COUNTIF(Month_3!$H111:$AA111,"NO"))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IF(COUNTA(Month_3!$B112:$AA112)=0,"",COUNTIF(Month_3!$H112:$AA112,"NO"))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IF(COUNTA(Month_3!$B113:$AA113)=0,"",COUNTIF(Month_3!$H113:$AA113,"NO"))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IF(COUNTA(Month_3!$B114:$AA114)=0,"",COUNTIF(Month_3!$H114:$AA114,"NO"))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IF(COUNTA(Month_3!$B115:$AA115)=0,"",COUNTIF(Month_3!$H115:$AA115,"NO"))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IF(COUNTA(Month_3!$B116:$AA116)=0,"",COUNTIF(Month_3!$H116:$AA116,"NO"))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IF(COUNTA(Month_3!$B117:$AA117)=0,"",COUNTIF(Month_3!$H117:$AA117,"NO"))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IF(COUNTA(Month_3!$B118:$AA118)=0,"",COUNTIF(Month_3!$H118:$AA118,"NO"))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IF(COUNTA(Month_3!$B119:$AA119)=0,"",COUNTIF(Month_3!$H119:$AA119,"NO"))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IF(COUNTA(Month_3!$B120:$AA120)=0,"",COUNTIF(Month_3!$H120:$AA120,"NO"))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IF(COUNTA(Month_3!$B121:$AA121)=0,"",COUNTIF(Month_3!$H121:$AA121,"NO"))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IF(COUNTA(Month_3!$B122:$AA122)=0,"",COUNTIF(Month_3!$H122:$AA122,"NO"))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IF(COUNTA(Month_3!$B123:$AA123)=0,"",COUNTIF(Month_3!$H123:$AA123,"NO"))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IF(COUNTA(Month_3!$B124:$AA124)=0,"",COUNTIF(Month_3!$H124:$AA124,"NO"))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IF(COUNTA(Month_3!$B125:$AA125)=0,"",COUNTIF(Month_3!$H125:$AA125,"NO"))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IF(COUNTA(Month_3!$B126:$AA126)=0,"",COUNTIF(Month_3!$H126:$AA126,"NO"))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IF(COUNTA(Month_3!$B127:$AA127)=0,"",COUNTIF(Month_3!$H127:$AA127,"NO"))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IF(COUNTA(Month_3!$B128:$AA128)=0,"",COUNTIF(Month_3!$H128:$AA128,"NO"))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IF(COUNTA(Month_3!$B129:$AA129)=0,"",COUNTIF(Month_3!$H129:$AA129,"NO"))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IF(COUNTA(Month_3!$B130:$AA130)=0,"",COUNTIF(Month_3!$H130:$AA130,"NO"))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IF(COUNTA(Month_3!$B131:$AA131)=0,"",COUNTIF(Month_3!$H131:$AA131,"NO"))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IF(COUNTA(Month_3!$B132:$AA132)=0,"",COUNTIF(Month_3!$H132:$AA132,"NO"))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IF(COUNTA(Month_3!$B133:$AA133)=0,"",COUNTIF(Month_3!$H133:$AA133,"NO"))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IF(COUNTA(Month_3!$B134:$AA134)=0,"",COUNTIF(Month_3!$H134:$AA134,"NO"))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IF(COUNTA(Month_3!$B135:$AA135)=0,"",COUNTIF(Month_3!$H135:$AA135,"NO"))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IF(COUNTA(Month_3!$B136:$AA136)=0,"",COUNTIF(Month_3!$H136:$AA136,"NO"))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IF(COUNTA(Month_3!$B137:$AA137)=0,"",COUNTIF(Month_3!$H137:$AA137,"NO"))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IF(COUNTA(Month_3!$B138:$AA138)=0,"",COUNTIF(Month_3!$H138:$AA138,"NO"))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IF(COUNTA(Month_3!$B139:$AA139)=0,"",COUNTIF(Month_3!$H139:$AA139,"NO"))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IF(COUNTA(Month_3!$B140:$AA140)=0,"",COUNTIF(Month_3!$H140:$AA140,"NO"))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IF(COUNTA(Month_3!$B141:$AA141)=0,"",COUNTIF(Month_3!$H141:$AA141,"NO"))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IF(COUNTA(Month_3!$B142:$AA142)=0,"",COUNTIF(Month_3!$H142:$AA142,"NO"))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IF(COUNTA(Month_3!$B143:$AA143)=0,"",COUNTIF(Month_3!$H143:$AA143,"NO"))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IF(COUNTA(Month_3!$B144:$AA144)=0,"",COUNTIF(Month_3!$H144:$AA144,"NO"))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IF(COUNTA(Month_3!$B145:$AA145)=0,"",COUNTIF(Month_3!$H145:$AA145,"NO"))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IF(COUNTA(Month_3!$B146:$AA146)=0,"",COUNTIF(Month_3!$H146:$AA146,"NO"))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IF(COUNTA(Month_3!$B147:$AA147)=0,"",COUNTIF(Month_3!$H147:$AA147,"NO"))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IF(COUNTA(Month_3!$B148:$AA148)=0,"",COUNTIF(Month_3!$H148:$AA148,"NO"))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IF(COUNTA(Month_3!$B149:$AA149)=0,"",COUNTIF(Month_3!$H149:$AA149,"NO"))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IF(COUNTA(Month_3!$B150:$AA150)=0,"",COUNTIF(Month_3!$H150:$AA150,"NO"))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IF(COUNTA(Month_3!$B151:$AA151)=0,"",COUNTIF(Month_3!$H151:$AA151,"NO"))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IF(COUNTA(Month_3!$B152:$AA152)=0,"",COUNTIF(Month_3!$H152:$AA152,"NO"))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IF(COUNTA(Month_3!$B153:$AA153)=0,"",COUNTIF(Month_3!$H153:$AA153,"NO"))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IF(COUNTA(Month_3!$B154:$AA154)=0,"",COUNTIF(Month_3!$H154:$AA154,"NO"))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IF(COUNTA(Month_3!$B155:$AA155)=0,"",COUNTIF(Month_3!$H155:$AA155,"NO"))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IF(COUNTA(Month_3!$B156:$AA156)=0,"",COUNTIF(Month_3!$H156:$AA156,"NO"))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IF(COUNTA(Month_3!$B157:$AA157)=0,"",COUNTIF(Month_3!$H157:$AA157,"NO"))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IF(COUNTA(Month_3!$B158:$AA158)=0,"",COUNTIF(Month_3!$H158:$AA158,"NO"))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IF(COUNTA(Month_3!$B159:$AA159)=0,"",COUNTIF(Month_3!$H159:$AA159,"NO"))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IF(COUNTA(Month_3!$B160:$AA160)=0,"",COUNTIF(Month_3!$H160:$AA160,"NO"))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IF(COUNTA(Month_3!$B161:$AA161)=0,"",COUNTIF(Month_3!$H161:$AA161,"NO"))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IF(COUNTA(Month_3!$B162:$AA162)=0,"",COUNTIF(Month_3!$H162:$AA162,"NO"))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IF(COUNTA(Month_3!$B163:$AA163)=0,"",COUNTIF(Month_3!$H163:$AA163,"NO"))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IF(COUNTA(Month_3!$B164:$AA164)=0,"",COUNTIF(Month_3!$H164:$AA164,"NO"))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IF(COUNTA(Month_3!$B165:$AA165)=0,"",COUNTIF(Month_3!$H165:$AA165,"NO"))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IF(COUNTA(Month_3!$B166:$AA166)=0,"",COUNTIF(Month_3!$H166:$AA166,"NO"))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IF(COUNTA(Month_3!$B167:$AA167)=0,"",COUNTIF(Month_3!$H167:$AA167,"NO"))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IF(COUNTA(Month_3!$B168:$AA168)=0,"",COUNTIF(Month_3!$H168:$AA168,"NO"))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IF(COUNTA(Month_3!$B169:$AA169)=0,"",COUNTIF(Month_3!$H169:$AA169,"NO"))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IF(COUNTA(Month_3!$B170:$AA170)=0,"",COUNTIF(Month_3!$H170:$AA170,"NO"))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IF(COUNTA(Month_3!$B171:$AA171)=0,"",COUNTIF(Month_3!$H171:$AA171,"NO"))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IF(COUNTA(Month_3!$B172:$AA172)=0,"",COUNTIF(Month_3!$H172:$AA172,"NO"))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IF(COUNTA(Month_3!$B173:$AA173)=0,"",COUNTIF(Month_3!$H173:$AA173,"NO"))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IF(COUNTA(Month_3!$B174:$AA174)=0,"",COUNTIF(Month_3!$H174:$AA174,"NO"))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IF(COUNTA(Month_3!$B175:$AA175)=0,"",COUNTIF(Month_3!$H175:$AA175,"NO"))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IF(COUNTA(Month_3!$B176:$AA176)=0,"",COUNTIF(Month_3!$H176:$AA176,"NO"))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IF(COUNTA(Month_3!$B177:$AA177)=0,"",COUNTIF(Month_3!$H177:$AA177,"NO"))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IF(COUNTA(Month_3!$B178:$AA178)=0,"",COUNTIF(Month_3!$H178:$AA178,"NO"))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IF(COUNTA(Month_3!$B179:$AA179)=0,"",COUNTIF(Month_3!$H179:$AA179,"NO"))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IF(COUNTA(Month_3!$B180:$AA180)=0,"",COUNTIF(Month_3!$H180:$AA180,"NO"))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IF(COUNTA(Month_3!$B181:$AA181)=0,"",COUNTIF(Month_3!$H181:$AA181,"NO"))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IF(COUNTA(Month_3!$B182:$AA182)=0,"",COUNTIF(Month_3!$H182:$AA182,"NO"))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IF(COUNTA(Month_3!$B183:$AA183)=0,"",COUNTIF(Month_3!$H183:$AA183,"NO"))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IF(COUNTA(Month_3!$B184:$AA184)=0,"",COUNTIF(Month_3!$H184:$AA184,"NO"))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IF(COUNTA(Month_3!$B185:$AA185)=0,"",COUNTIF(Month_3!$H185:$AA185,"NO"))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IF(COUNTA(Month_3!$B186:$AA186)=0,"",COUNTIF(Month_3!$H186:$AA186,"NO"))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IF(COUNTA(Month_3!$B187:$AA187)=0,"",COUNTIF(Month_3!$H187:$AA187,"NO"))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IF(COUNTA(Month_3!$B188:$AA188)=0,"",COUNTIF(Month_3!$H188:$AA188,"NO"))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IF(COUNTA(Month_3!$B189:$AA189)=0,"",COUNTIF(Month_3!$H189:$AA189,"NO"))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IF(COUNTA(Month_3!$B190:$AA190)=0,"",COUNTIF(Month_3!$H190:$AA190,"NO"))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IF(COUNTA(Month_3!$B191:$AA191)=0,"",COUNTIF(Month_3!$H191:$AA191,"NO"))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IF(COUNTA(Month_3!$B192:$AA192)=0,"",COUNTIF(Month_3!$H192:$AA192,"NO"))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IF(COUNTA(Month_3!$B193:$AA193)=0,"",COUNTIF(Month_3!$H193:$AA193,"NO"))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IF(COUNTA(Month_3!$B194:$AA194)=0,"",COUNTIF(Month_3!$H194:$AA194,"NO"))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IF(COUNTA(Month_3!$B195:$AA195)=0,"",COUNTIF(Month_3!$H195:$AA195,"NO"))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IF(COUNTA(Month_3!$B196:$AA196)=0,"",COUNTIF(Month_3!$H196:$AA196,"NO"))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IF(COUNTA(Month_3!$B197:$AA197)=0,"",COUNTIF(Month_3!$H197:$AA197,"NO"))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IF(COUNTA(Month_3!$B198:$AA198)=0,"",COUNTIF(Month_3!$H198:$AA198,"NO"))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IF(COUNTA(Month_3!$B199:$AA199)=0,"",COUNTIF(Month_3!$H199:$AA199,"NO"))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IF(COUNTA(Month_3!$B200:$AA200)=0,"",COUNTIF(Month_3!$H200:$AA200,"NO"))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IF(COUNTA(Month_3!$B201:$AA201)=0,"",COUNTIF(Month_3!$H201:$AA201,"NO"))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IF(COUNTA(Month_3!$B202:$AA202)=0,"",COUNTIF(Month_3!$H202:$AA202,"NO"))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IF(COUNTA(Month_3!$B203:$AA203)=0,"",COUNTIF(Month_3!$H203:$AA203,"NO"))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IF(COUNTA(Month_3!$B204:$AA204)=0,"",COUNTIF(Month_3!$H204:$AA204,"NO"))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IF(COUNTA(Month_3!$B205:$AA205)=0,"",COUNTIF(Month_3!$H205:$AA205,"NO"))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IF(COUNTA(Month_3!$B206:$AA206)=0,"",COUNTIF(Month_3!$H206:$AA206,"NO"))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IF(COUNTA(Month_3!$B207:$AA207)=0,"",COUNTIF(Month_3!$H207:$AA207,"NO"))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IF(COUNTA(Month_3!$B208:$AA208)=0,"",COUNTIF(Month_3!$H208:$AA208,"NO"))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IF(COUNTA(Month_3!$B209:$AA209)=0,"",COUNTIF(Month_3!$H209:$AA209,"NO"))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IF(COUNTA(Month_3!$B210:$AA210)=0,"",COUNTIF(Month_3!$H210:$AA210,"NO"))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IF(COUNTA(Month_3!$B211:$AA211)=0,"",COUNTIF(Month_3!$H211:$AA211,"NO"))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IF(COUNTA(Month_3!$B212:$AA212)=0,"",COUNTIF(Month_3!$H212:$AA212,"NO"))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IF(COUNTA(Month_3!$B213:$AA213)=0,"",COUNTIF(Month_3!$H213:$AA213,"NO"))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IF(COUNTA(Month_3!$B214:$AA214)=0,"",COUNTIF(Month_3!$H214:$AA214,"NO"))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IF(COUNTA(Month_3!$B215:$AA215)=0,"",COUNTIF(Month_3!$H215:$AA215,"NO"))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IF(COUNTA(Month_3!$B216:$AA216)=0,"",COUNTIF(Month_3!$H216:$AA216,"NO"))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IF(COUNTA(Month_3!$B217:$AA217)=0,"",COUNTIF(Month_3!$H217:$AA217,"NO"))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IF(COUNTA(Month_3!$B218:$AA218)=0,"",COUNTIF(Month_3!$H218:$AA218,"NO"))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IF(COUNTA(Month_3!$B219:$AA219)=0,"",COUNTIF(Month_3!$H219:$AA219,"NO"))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IF(COUNTA(Month_3!$B220:$AA220)=0,"",COUNTIF(Month_3!$H220:$AA220,"NO"))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IF(COUNTA(Month_3!$B221:$AA221)=0,"",COUNTIF(Month_3!$H221:$AA221,"NO"))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IF(COUNTA(Month_3!$B222:$AA222)=0,"",COUNTIF(Month_3!$H222:$AA222,"NO"))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IF(COUNTA(Month_3!$B223:$AA223)=0,"",COUNTIF(Month_3!$H223:$AA223,"NO"))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IF(COUNTA(Month_3!$B224:$AA224)=0,"",COUNTIF(Month_3!$H224:$AA224,"NO"))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IF(COUNTA(Month_3!$B225:$AA225)=0,"",COUNTIF(Month_3!$H225:$AA225,"NO"))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IF(COUNTA(Month_3!$B226:$AA226)=0,"",COUNTIF(Month_3!$H226:$AA226,"NO"))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IF(COUNTA(Month_3!$B227:$AA227)=0,"",COUNTIF(Month_3!$H227:$AA227,"NO"))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IF(COUNTA(Month_3!$B228:$AA228)=0,"",COUNTIF(Month_3!$H228:$AA228,"NO"))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IF(COUNTA(Month_3!$B229:$AA229)=0,"",COUNTIF(Month_3!$H229:$AA229,"NO"))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IF(COUNTA(Month_3!$B230:$AA230)=0,"",COUNTIF(Month_3!$H230:$AA230,"NO"))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IF(COUNTA(Month_3!$B231:$AA231)=0,"",COUNTIF(Month_3!$H231:$AA231,"NO"))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IF(COUNTA(Month_3!$B232:$AA232)=0,"",COUNTIF(Month_3!$H232:$AA232,"NO"))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IF(COUNTA(Month_3!$B233:$AA233)=0,"",COUNTIF(Month_3!$H233:$AA233,"NO"))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IF(COUNTA(Month_3!$B234:$AA234)=0,"",COUNTIF(Month_3!$H234:$AA234,"NO"))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IF(COUNTA(Month_3!$B235:$AA235)=0,"",COUNTIF(Month_3!$H235:$AA235,"NO"))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IF(COUNTA(Month_3!$B236:$AA236)=0,"",COUNTIF(Month_3!$H236:$AA236,"NO"))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IF(COUNTA(Month_3!$B237:$AA237)=0,"",COUNTIF(Month_3!$H237:$AA237,"NO"))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IF(COUNTA(Month_3!$B238:$AA238)=0,"",COUNTIF(Month_3!$H238:$AA238,"NO"))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IF(COUNTA(Month_3!$B239:$AA239)=0,"",COUNTIF(Month_3!$H239:$AA239,"NO"))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IF(COUNTA(Month_3!$B240:$AA240)=0,"",COUNTIF(Month_3!$H240:$AA240,"NO"))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IF(COUNTA(Month_3!$B241:$AA241)=0,"",COUNTIF(Month_3!$H241:$AA241,"NO"))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IF(COUNTA(Month_3!$B242:$AA242)=0,"",COUNTIF(Month_3!$H242:$AA242,"NO"))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IF(COUNTA(Month_3!$B243:$AA243)=0,"",COUNTIF(Month_3!$H243:$AA243,"NO"))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IF(COUNTA(Month_3!$B244:$AA244)=0,"",COUNTIF(Month_3!$H244:$AA244,"NO"))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IF(COUNTA(Month_3!$B245:$AA245)=0,"",COUNTIF(Month_3!$H245:$AA245,"NO"))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IF(COUNTA(Month_3!$B246:$AA246)=0,"",COUNTIF(Month_3!$H246:$AA246,"NO"))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IF(COUNTA(Month_3!$B247:$AA247)=0,"",COUNTIF(Month_3!$H247:$AA247,"NO"))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IF(COUNTA(Month_3!$B248:$AA248)=0,"",COUNTIF(Month_3!$H248:$AA248,"NO"))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IF(COUNTA(Month_3!$B249:$AA249)=0,"",COUNTIF(Month_3!$H249:$AA249,"NO"))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IF(COUNTA(Month_3!$B250:$AA250)=0,"",COUNTIF(Month_3!$H250:$AA250,"NO"))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35BE50E9-C39A-4045-ABAA-35B1AD1C7DE5}">
      <formula1>"Orientation,Annual,Other"</formula1>
    </dataValidation>
    <dataValidation type="list" allowBlank="1" showInputMessage="1" showErrorMessage="1" sqref="H4:AA250" xr:uid="{26EA2AFF-5E38-4F5D-A020-7FDC5A65B854}">
      <formula1>"YES,NO"</formula1>
    </dataValidation>
    <dataValidation type="list" allowBlank="1" showInputMessage="1" showErrorMessage="1" sqref="F4:F250" xr:uid="{D9793963-C83F-48BB-B2C8-95BADE470F5D}">
      <formula1>"7a - 11a,11a - 3p,3p - 7p,7p - 11p,11p - 3a,3a - 7a"</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320A0-CA5E-4C7B-BDF2-26FA43FF8652}">
  <sheetPr codeName="Sheet12"/>
  <dimension ref="A1:AB250"/>
  <sheetViews>
    <sheetView workbookViewId="0">
      <pane xSplit="7" ySplit="3" topLeftCell="Y4" activePane="bottomRight" state="frozen"/>
      <selection pane="topRight" activeCell="G1" sqref="G1"/>
      <selection pane="bottomLeft" activeCell="A4" sqref="A4"/>
      <selection pane="bottomRight" activeCell="H2" sqref="H2:AB2"/>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Rates'!F4="","MONTH 1",'SUMMARY Rates'!F4)</f>
        <v>Month_4</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IF(COUNTA(Month_4!$B4:$AA4)=0,"",COUNTIF(Month_4!$H4:$AA4,"NO"))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IF(COUNTA(Month_4!$B5:$AA5)=0,"",COUNTIF(Month_4!$H5:$AA5,"NO"))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IF(COUNTA(Month_4!$B6:$AA6)=0,"",COUNTIF(Month_4!$H6:$AA6,"NO"))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IF(COUNTA(Month_4!$B7:$AA7)=0,"",COUNTIF(Month_4!$H7:$AA7,"NO"))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IF(COUNTA(Month_4!$B8:$AA8)=0,"",COUNTIF(Month_4!$H8:$AA8,"NO"))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IF(COUNTA(Month_4!$B9:$AA9)=0,"",COUNTIF(Month_4!$H9:$AA9,"NO"))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IF(COUNTA(Month_4!$B10:$AA10)=0,"",COUNTIF(Month_4!$H10:$AA10,"NO"))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IF(COUNTA(Month_4!$B11:$AA11)=0,"",COUNTIF(Month_4!$H11:$AA11,"NO"))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IF(COUNTA(Month_4!$B12:$AA12)=0,"",COUNTIF(Month_4!$H12:$AA12,"NO"))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IF(COUNTA(Month_4!$B13:$AA13)=0,"",COUNTIF(Month_4!$H13:$AA13,"NO"))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IF(COUNTA(Month_4!$B14:$AA14)=0,"",COUNTIF(Month_4!$H14:$AA14,"NO"))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IF(COUNTA(Month_4!$B15:$AA15)=0,"",COUNTIF(Month_4!$H15:$AA15,"NO"))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IF(COUNTA(Month_4!$B16:$AA16)=0,"",COUNTIF(Month_4!$H16:$AA16,"NO"))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IF(COUNTA(Month_4!$B17:$AA17)=0,"",COUNTIF(Month_4!$H17:$AA17,"NO"))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IF(COUNTA(Month_4!$B18:$AA18)=0,"",COUNTIF(Month_4!$H18:$AA18,"NO"))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IF(COUNTA(Month_4!$B19:$AA19)=0,"",COUNTIF(Month_4!$H19:$AA19,"NO"))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IF(COUNTA(Month_4!$B20:$AA20)=0,"",COUNTIF(Month_4!$H20:$AA20,"NO"))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IF(COUNTA(Month_4!$B21:$AA21)=0,"",COUNTIF(Month_4!$H21:$AA21,"NO"))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IF(COUNTA(Month_4!$B22:$AA22)=0,"",COUNTIF(Month_4!$H22:$AA22,"NO"))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IF(COUNTA(Month_4!$B23:$AA23)=0,"",COUNTIF(Month_4!$H23:$AA23,"NO"))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IF(COUNTA(Month_4!$B24:$AA24)=0,"",COUNTIF(Month_4!$H24:$AA24,"NO"))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IF(COUNTA(Month_4!$B25:$AA25)=0,"",COUNTIF(Month_4!$H25:$AA25,"NO"))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IF(COUNTA(Month_4!$B26:$AA26)=0,"",COUNTIF(Month_4!$H26:$AA26,"NO"))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IF(COUNTA(Month_4!$B27:$AA27)=0,"",COUNTIF(Month_4!$H27:$AA27,"NO"))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IF(COUNTA(Month_4!$B28:$AA28)=0,"",COUNTIF(Month_4!$H28:$AA28,"NO"))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IF(COUNTA(Month_4!$B29:$AA29)=0,"",COUNTIF(Month_4!$H29:$AA29,"NO"))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IF(COUNTA(Month_4!$B30:$AA30)=0,"",COUNTIF(Month_4!$H30:$AA30,"NO"))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IF(COUNTA(Month_4!$B31:$AA31)=0,"",COUNTIF(Month_4!$H31:$AA31,"NO"))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IF(COUNTA(Month_4!$B32:$AA32)=0,"",COUNTIF(Month_4!$H32:$AA32,"NO"))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IF(COUNTA(Month_4!$B33:$AA33)=0,"",COUNTIF(Month_4!$H33:$AA33,"NO"))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IF(COUNTA(Month_4!$B34:$AA34)=0,"",COUNTIF(Month_4!$H34:$AA34,"NO"))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IF(COUNTA(Month_4!$B35:$AA35)=0,"",COUNTIF(Month_4!$H35:$AA35,"NO"))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IF(COUNTA(Month_4!$B36:$AA36)=0,"",COUNTIF(Month_4!$H36:$AA36,"NO"))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IF(COUNTA(Month_4!$B37:$AA37)=0,"",COUNTIF(Month_4!$H37:$AA37,"NO"))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IF(COUNTA(Month_4!$B38:$AA38)=0,"",COUNTIF(Month_4!$H38:$AA38,"NO"))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IF(COUNTA(Month_4!$B39:$AA39)=0,"",COUNTIF(Month_4!$H39:$AA39,"NO"))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IF(COUNTA(Month_4!$B40:$AA40)=0,"",COUNTIF(Month_4!$H40:$AA40,"NO"))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IF(COUNTA(Month_4!$B41:$AA41)=0,"",COUNTIF(Month_4!$H41:$AA41,"NO"))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IF(COUNTA(Month_4!$B42:$AA42)=0,"",COUNTIF(Month_4!$H42:$AA42,"NO"))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IF(COUNTA(Month_4!$B43:$AA43)=0,"",COUNTIF(Month_4!$H43:$AA43,"NO"))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IF(COUNTA(Month_4!$B44:$AA44)=0,"",COUNTIF(Month_4!$H44:$AA44,"NO"))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IF(COUNTA(Month_4!$B45:$AA45)=0,"",COUNTIF(Month_4!$H45:$AA45,"NO"))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IF(COUNTA(Month_4!$B46:$AA46)=0,"",COUNTIF(Month_4!$H46:$AA46,"NO"))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IF(COUNTA(Month_4!$B47:$AA47)=0,"",COUNTIF(Month_4!$H47:$AA47,"NO"))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IF(COUNTA(Month_4!$B48:$AA48)=0,"",COUNTIF(Month_4!$H48:$AA48,"NO"))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IF(COUNTA(Month_4!$B49:$AA49)=0,"",COUNTIF(Month_4!$H49:$AA49,"NO"))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IF(COUNTA(Month_4!$B50:$AA50)=0,"",COUNTIF(Month_4!$H50:$AA50,"NO"))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IF(COUNTA(Month_4!$B51:$AA51)=0,"",COUNTIF(Month_4!$H51:$AA51,"NO"))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IF(COUNTA(Month_4!$B52:$AA52)=0,"",COUNTIF(Month_4!$H52:$AA52,"NO"))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IF(COUNTA(Month_4!$B53:$AA53)=0,"",COUNTIF(Month_4!$H53:$AA53,"NO"))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IF(COUNTA(Month_4!$B54:$AA54)=0,"",COUNTIF(Month_4!$H54:$AA54,"NO"))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IF(COUNTA(Month_4!$B55:$AA55)=0,"",COUNTIF(Month_4!$H55:$AA55,"NO"))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IF(COUNTA(Month_4!$B56:$AA56)=0,"",COUNTIF(Month_4!$H56:$AA56,"NO"))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IF(COUNTA(Month_4!$B57:$AA57)=0,"",COUNTIF(Month_4!$H57:$AA57,"NO"))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IF(COUNTA(Month_4!$B58:$AA58)=0,"",COUNTIF(Month_4!$H58:$AA58,"NO"))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IF(COUNTA(Month_4!$B59:$AA59)=0,"",COUNTIF(Month_4!$H59:$AA59,"NO"))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IF(COUNTA(Month_4!$B60:$AA60)=0,"",COUNTIF(Month_4!$H60:$AA60,"NO"))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IF(COUNTA(Month_4!$B61:$AA61)=0,"",COUNTIF(Month_4!$H61:$AA61,"NO"))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IF(COUNTA(Month_4!$B62:$AA62)=0,"",COUNTIF(Month_4!$H62:$AA62,"NO"))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IF(COUNTA(Month_4!$B63:$AA63)=0,"",COUNTIF(Month_4!$H63:$AA63,"NO"))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IF(COUNTA(Month_4!$B64:$AA64)=0,"",COUNTIF(Month_4!$H64:$AA64,"NO"))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IF(COUNTA(Month_4!$B65:$AA65)=0,"",COUNTIF(Month_4!$H65:$AA65,"NO"))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IF(COUNTA(Month_4!$B66:$AA66)=0,"",COUNTIF(Month_4!$H66:$AA66,"NO"))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IF(COUNTA(Month_4!$B67:$AA67)=0,"",COUNTIF(Month_4!$H67:$AA67,"NO"))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IF(COUNTA(Month_4!$B68:$AA68)=0,"",COUNTIF(Month_4!$H68:$AA68,"NO"))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IF(COUNTA(Month_4!$B69:$AA69)=0,"",COUNTIF(Month_4!$H69:$AA69,"NO"))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IF(COUNTA(Month_4!$B70:$AA70)=0,"",COUNTIF(Month_4!$H70:$AA70,"NO"))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IF(COUNTA(Month_4!$B71:$AA71)=0,"",COUNTIF(Month_4!$H71:$AA71,"NO"))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IF(COUNTA(Month_4!$B72:$AA72)=0,"",COUNTIF(Month_4!$H72:$AA72,"NO"))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IF(COUNTA(Month_4!$B73:$AA73)=0,"",COUNTIF(Month_4!$H73:$AA73,"NO"))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IF(COUNTA(Month_4!$B74:$AA74)=0,"",COUNTIF(Month_4!$H74:$AA74,"NO"))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IF(COUNTA(Month_4!$B75:$AA75)=0,"",COUNTIF(Month_4!$H75:$AA75,"NO"))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IF(COUNTA(Month_4!$B76:$AA76)=0,"",COUNTIF(Month_4!$H76:$AA76,"NO"))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IF(COUNTA(Month_4!$B77:$AA77)=0,"",COUNTIF(Month_4!$H77:$AA77,"NO"))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IF(COUNTA(Month_4!$B78:$AA78)=0,"",COUNTIF(Month_4!$H78:$AA78,"NO"))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IF(COUNTA(Month_4!$B79:$AA79)=0,"",COUNTIF(Month_4!$H79:$AA79,"NO"))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IF(COUNTA(Month_4!$B80:$AA80)=0,"",COUNTIF(Month_4!$H80:$AA80,"NO"))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IF(COUNTA(Month_4!$B81:$AA81)=0,"",COUNTIF(Month_4!$H81:$AA81,"NO"))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IF(COUNTA(Month_4!$B82:$AA82)=0,"",COUNTIF(Month_4!$H82:$AA82,"NO"))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IF(COUNTA(Month_4!$B83:$AA83)=0,"",COUNTIF(Month_4!$H83:$AA83,"NO"))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IF(COUNTA(Month_4!$B84:$AA84)=0,"",COUNTIF(Month_4!$H84:$AA84,"NO"))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IF(COUNTA(Month_4!$B85:$AA85)=0,"",COUNTIF(Month_4!$H85:$AA85,"NO"))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IF(COUNTA(Month_4!$B86:$AA86)=0,"",COUNTIF(Month_4!$H86:$AA86,"NO"))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IF(COUNTA(Month_4!$B87:$AA87)=0,"",COUNTIF(Month_4!$H87:$AA87,"NO"))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IF(COUNTA(Month_4!$B88:$AA88)=0,"",COUNTIF(Month_4!$H88:$AA88,"NO"))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IF(COUNTA(Month_4!$B89:$AA89)=0,"",COUNTIF(Month_4!$H89:$AA89,"NO"))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IF(COUNTA(Month_4!$B90:$AA90)=0,"",COUNTIF(Month_4!$H90:$AA90,"NO"))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IF(COUNTA(Month_4!$B91:$AA91)=0,"",COUNTIF(Month_4!$H91:$AA91,"NO"))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IF(COUNTA(Month_4!$B92:$AA92)=0,"",COUNTIF(Month_4!$H92:$AA92,"NO"))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IF(COUNTA(Month_4!$B93:$AA93)=0,"",COUNTIF(Month_4!$H93:$AA93,"NO"))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IF(COUNTA(Month_4!$B94:$AA94)=0,"",COUNTIF(Month_4!$H94:$AA94,"NO"))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IF(COUNTA(Month_4!$B95:$AA95)=0,"",COUNTIF(Month_4!$H95:$AA95,"NO"))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IF(COUNTA(Month_4!$B96:$AA96)=0,"",COUNTIF(Month_4!$H96:$AA96,"NO"))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IF(COUNTA(Month_4!$B97:$AA97)=0,"",COUNTIF(Month_4!$H97:$AA97,"NO"))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IF(COUNTA(Month_4!$B98:$AA98)=0,"",COUNTIF(Month_4!$H98:$AA98,"NO"))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IF(COUNTA(Month_4!$B99:$AA99)=0,"",COUNTIF(Month_4!$H99:$AA99,"NO"))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IF(COUNTA(Month_4!$B100:$AA100)=0,"",COUNTIF(Month_4!$H100:$AA100,"NO"))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IF(COUNTA(Month_4!$B101:$AA101)=0,"",COUNTIF(Month_4!$H101:$AA101,"NO"))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IF(COUNTA(Month_4!$B102:$AA102)=0,"",COUNTIF(Month_4!$H102:$AA102,"NO"))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IF(COUNTA(Month_4!$B103:$AA103)=0,"",COUNTIF(Month_4!$H103:$AA103,"NO"))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IF(COUNTA(Month_4!$B104:$AA104)=0,"",COUNTIF(Month_4!$H104:$AA104,"NO"))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IF(COUNTA(Month_4!$B105:$AA105)=0,"",COUNTIF(Month_4!$H105:$AA105,"NO"))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IF(COUNTA(Month_4!$B106:$AA106)=0,"",COUNTIF(Month_4!$H106:$AA106,"NO"))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IF(COUNTA(Month_4!$B107:$AA107)=0,"",COUNTIF(Month_4!$H107:$AA107,"NO"))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IF(COUNTA(Month_4!$B108:$AA108)=0,"",COUNTIF(Month_4!$H108:$AA108,"NO"))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IF(COUNTA(Month_4!$B109:$AA109)=0,"",COUNTIF(Month_4!$H109:$AA109,"NO"))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IF(COUNTA(Month_4!$B110:$AA110)=0,"",COUNTIF(Month_4!$H110:$AA110,"NO"))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IF(COUNTA(Month_4!$B111:$AA111)=0,"",COUNTIF(Month_4!$H111:$AA111,"NO"))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IF(COUNTA(Month_4!$B112:$AA112)=0,"",COUNTIF(Month_4!$H112:$AA112,"NO"))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IF(COUNTA(Month_4!$B113:$AA113)=0,"",COUNTIF(Month_4!$H113:$AA113,"NO"))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IF(COUNTA(Month_4!$B114:$AA114)=0,"",COUNTIF(Month_4!$H114:$AA114,"NO"))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IF(COUNTA(Month_4!$B115:$AA115)=0,"",COUNTIF(Month_4!$H115:$AA115,"NO"))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IF(COUNTA(Month_4!$B116:$AA116)=0,"",COUNTIF(Month_4!$H116:$AA116,"NO"))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IF(COUNTA(Month_4!$B117:$AA117)=0,"",COUNTIF(Month_4!$H117:$AA117,"NO"))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IF(COUNTA(Month_4!$B118:$AA118)=0,"",COUNTIF(Month_4!$H118:$AA118,"NO"))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IF(COUNTA(Month_4!$B119:$AA119)=0,"",COUNTIF(Month_4!$H119:$AA119,"NO"))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IF(COUNTA(Month_4!$B120:$AA120)=0,"",COUNTIF(Month_4!$H120:$AA120,"NO"))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IF(COUNTA(Month_4!$B121:$AA121)=0,"",COUNTIF(Month_4!$H121:$AA121,"NO"))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IF(COUNTA(Month_4!$B122:$AA122)=0,"",COUNTIF(Month_4!$H122:$AA122,"NO"))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IF(COUNTA(Month_4!$B123:$AA123)=0,"",COUNTIF(Month_4!$H123:$AA123,"NO"))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IF(COUNTA(Month_4!$B124:$AA124)=0,"",COUNTIF(Month_4!$H124:$AA124,"NO"))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IF(COUNTA(Month_4!$B125:$AA125)=0,"",COUNTIF(Month_4!$H125:$AA125,"NO"))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IF(COUNTA(Month_4!$B126:$AA126)=0,"",COUNTIF(Month_4!$H126:$AA126,"NO"))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IF(COUNTA(Month_4!$B127:$AA127)=0,"",COUNTIF(Month_4!$H127:$AA127,"NO"))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IF(COUNTA(Month_4!$B128:$AA128)=0,"",COUNTIF(Month_4!$H128:$AA128,"NO"))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IF(COUNTA(Month_4!$B129:$AA129)=0,"",COUNTIF(Month_4!$H129:$AA129,"NO"))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IF(COUNTA(Month_4!$B130:$AA130)=0,"",COUNTIF(Month_4!$H130:$AA130,"NO"))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IF(COUNTA(Month_4!$B131:$AA131)=0,"",COUNTIF(Month_4!$H131:$AA131,"NO"))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IF(COUNTA(Month_4!$B132:$AA132)=0,"",COUNTIF(Month_4!$H132:$AA132,"NO"))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IF(COUNTA(Month_4!$B133:$AA133)=0,"",COUNTIF(Month_4!$H133:$AA133,"NO"))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IF(COUNTA(Month_4!$B134:$AA134)=0,"",COUNTIF(Month_4!$H134:$AA134,"NO"))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IF(COUNTA(Month_4!$B135:$AA135)=0,"",COUNTIF(Month_4!$H135:$AA135,"NO"))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IF(COUNTA(Month_4!$B136:$AA136)=0,"",COUNTIF(Month_4!$H136:$AA136,"NO"))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IF(COUNTA(Month_4!$B137:$AA137)=0,"",COUNTIF(Month_4!$H137:$AA137,"NO"))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IF(COUNTA(Month_4!$B138:$AA138)=0,"",COUNTIF(Month_4!$H138:$AA138,"NO"))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IF(COUNTA(Month_4!$B139:$AA139)=0,"",COUNTIF(Month_4!$H139:$AA139,"NO"))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IF(COUNTA(Month_4!$B140:$AA140)=0,"",COUNTIF(Month_4!$H140:$AA140,"NO"))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IF(COUNTA(Month_4!$B141:$AA141)=0,"",COUNTIF(Month_4!$H141:$AA141,"NO"))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IF(COUNTA(Month_4!$B142:$AA142)=0,"",COUNTIF(Month_4!$H142:$AA142,"NO"))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IF(COUNTA(Month_4!$B143:$AA143)=0,"",COUNTIF(Month_4!$H143:$AA143,"NO"))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IF(COUNTA(Month_4!$B144:$AA144)=0,"",COUNTIF(Month_4!$H144:$AA144,"NO"))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IF(COUNTA(Month_4!$B145:$AA145)=0,"",COUNTIF(Month_4!$H145:$AA145,"NO"))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IF(COUNTA(Month_4!$B146:$AA146)=0,"",COUNTIF(Month_4!$H146:$AA146,"NO"))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IF(COUNTA(Month_4!$B147:$AA147)=0,"",COUNTIF(Month_4!$H147:$AA147,"NO"))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IF(COUNTA(Month_4!$B148:$AA148)=0,"",COUNTIF(Month_4!$H148:$AA148,"NO"))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IF(COUNTA(Month_4!$B149:$AA149)=0,"",COUNTIF(Month_4!$H149:$AA149,"NO"))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IF(COUNTA(Month_4!$B150:$AA150)=0,"",COUNTIF(Month_4!$H150:$AA150,"NO"))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IF(COUNTA(Month_4!$B151:$AA151)=0,"",COUNTIF(Month_4!$H151:$AA151,"NO"))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IF(COUNTA(Month_4!$B152:$AA152)=0,"",COUNTIF(Month_4!$H152:$AA152,"NO"))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IF(COUNTA(Month_4!$B153:$AA153)=0,"",COUNTIF(Month_4!$H153:$AA153,"NO"))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IF(COUNTA(Month_4!$B154:$AA154)=0,"",COUNTIF(Month_4!$H154:$AA154,"NO"))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IF(COUNTA(Month_4!$B155:$AA155)=0,"",COUNTIF(Month_4!$H155:$AA155,"NO"))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IF(COUNTA(Month_4!$B156:$AA156)=0,"",COUNTIF(Month_4!$H156:$AA156,"NO"))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IF(COUNTA(Month_4!$B157:$AA157)=0,"",COUNTIF(Month_4!$H157:$AA157,"NO"))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IF(COUNTA(Month_4!$B158:$AA158)=0,"",COUNTIF(Month_4!$H158:$AA158,"NO"))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IF(COUNTA(Month_4!$B159:$AA159)=0,"",COUNTIF(Month_4!$H159:$AA159,"NO"))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IF(COUNTA(Month_4!$B160:$AA160)=0,"",COUNTIF(Month_4!$H160:$AA160,"NO"))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IF(COUNTA(Month_4!$B161:$AA161)=0,"",COUNTIF(Month_4!$H161:$AA161,"NO"))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IF(COUNTA(Month_4!$B162:$AA162)=0,"",COUNTIF(Month_4!$H162:$AA162,"NO"))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IF(COUNTA(Month_4!$B163:$AA163)=0,"",COUNTIF(Month_4!$H163:$AA163,"NO"))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IF(COUNTA(Month_4!$B164:$AA164)=0,"",COUNTIF(Month_4!$H164:$AA164,"NO"))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IF(COUNTA(Month_4!$B165:$AA165)=0,"",COUNTIF(Month_4!$H165:$AA165,"NO"))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IF(COUNTA(Month_4!$B166:$AA166)=0,"",COUNTIF(Month_4!$H166:$AA166,"NO"))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IF(COUNTA(Month_4!$B167:$AA167)=0,"",COUNTIF(Month_4!$H167:$AA167,"NO"))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IF(COUNTA(Month_4!$B168:$AA168)=0,"",COUNTIF(Month_4!$H168:$AA168,"NO"))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IF(COUNTA(Month_4!$B169:$AA169)=0,"",COUNTIF(Month_4!$H169:$AA169,"NO"))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IF(COUNTA(Month_4!$B170:$AA170)=0,"",COUNTIF(Month_4!$H170:$AA170,"NO"))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IF(COUNTA(Month_4!$B171:$AA171)=0,"",COUNTIF(Month_4!$H171:$AA171,"NO"))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IF(COUNTA(Month_4!$B172:$AA172)=0,"",COUNTIF(Month_4!$H172:$AA172,"NO"))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IF(COUNTA(Month_4!$B173:$AA173)=0,"",COUNTIF(Month_4!$H173:$AA173,"NO"))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IF(COUNTA(Month_4!$B174:$AA174)=0,"",COUNTIF(Month_4!$H174:$AA174,"NO"))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IF(COUNTA(Month_4!$B175:$AA175)=0,"",COUNTIF(Month_4!$H175:$AA175,"NO"))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IF(COUNTA(Month_4!$B176:$AA176)=0,"",COUNTIF(Month_4!$H176:$AA176,"NO"))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IF(COUNTA(Month_4!$B177:$AA177)=0,"",COUNTIF(Month_4!$H177:$AA177,"NO"))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IF(COUNTA(Month_4!$B178:$AA178)=0,"",COUNTIF(Month_4!$H178:$AA178,"NO"))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IF(COUNTA(Month_4!$B179:$AA179)=0,"",COUNTIF(Month_4!$H179:$AA179,"NO"))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IF(COUNTA(Month_4!$B180:$AA180)=0,"",COUNTIF(Month_4!$H180:$AA180,"NO"))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IF(COUNTA(Month_4!$B181:$AA181)=0,"",COUNTIF(Month_4!$H181:$AA181,"NO"))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IF(COUNTA(Month_4!$B182:$AA182)=0,"",COUNTIF(Month_4!$H182:$AA182,"NO"))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IF(COUNTA(Month_4!$B183:$AA183)=0,"",COUNTIF(Month_4!$H183:$AA183,"NO"))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IF(COUNTA(Month_4!$B184:$AA184)=0,"",COUNTIF(Month_4!$H184:$AA184,"NO"))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IF(COUNTA(Month_4!$B185:$AA185)=0,"",COUNTIF(Month_4!$H185:$AA185,"NO"))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IF(COUNTA(Month_4!$B186:$AA186)=0,"",COUNTIF(Month_4!$H186:$AA186,"NO"))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IF(COUNTA(Month_4!$B187:$AA187)=0,"",COUNTIF(Month_4!$H187:$AA187,"NO"))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IF(COUNTA(Month_4!$B188:$AA188)=0,"",COUNTIF(Month_4!$H188:$AA188,"NO"))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IF(COUNTA(Month_4!$B189:$AA189)=0,"",COUNTIF(Month_4!$H189:$AA189,"NO"))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IF(COUNTA(Month_4!$B190:$AA190)=0,"",COUNTIF(Month_4!$H190:$AA190,"NO"))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IF(COUNTA(Month_4!$B191:$AA191)=0,"",COUNTIF(Month_4!$H191:$AA191,"NO"))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IF(COUNTA(Month_4!$B192:$AA192)=0,"",COUNTIF(Month_4!$H192:$AA192,"NO"))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IF(COUNTA(Month_4!$B193:$AA193)=0,"",COUNTIF(Month_4!$H193:$AA193,"NO"))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IF(COUNTA(Month_4!$B194:$AA194)=0,"",COUNTIF(Month_4!$H194:$AA194,"NO"))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IF(COUNTA(Month_4!$B195:$AA195)=0,"",COUNTIF(Month_4!$H195:$AA195,"NO"))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IF(COUNTA(Month_4!$B196:$AA196)=0,"",COUNTIF(Month_4!$H196:$AA196,"NO"))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IF(COUNTA(Month_4!$B197:$AA197)=0,"",COUNTIF(Month_4!$H197:$AA197,"NO"))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IF(COUNTA(Month_4!$B198:$AA198)=0,"",COUNTIF(Month_4!$H198:$AA198,"NO"))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IF(COUNTA(Month_4!$B199:$AA199)=0,"",COUNTIF(Month_4!$H199:$AA199,"NO"))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IF(COUNTA(Month_4!$B200:$AA200)=0,"",COUNTIF(Month_4!$H200:$AA200,"NO"))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IF(COUNTA(Month_4!$B201:$AA201)=0,"",COUNTIF(Month_4!$H201:$AA201,"NO"))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IF(COUNTA(Month_4!$B202:$AA202)=0,"",COUNTIF(Month_4!$H202:$AA202,"NO"))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IF(COUNTA(Month_4!$B203:$AA203)=0,"",COUNTIF(Month_4!$H203:$AA203,"NO"))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IF(COUNTA(Month_4!$B204:$AA204)=0,"",COUNTIF(Month_4!$H204:$AA204,"NO"))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IF(COUNTA(Month_4!$B205:$AA205)=0,"",COUNTIF(Month_4!$H205:$AA205,"NO"))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IF(COUNTA(Month_4!$B206:$AA206)=0,"",COUNTIF(Month_4!$H206:$AA206,"NO"))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IF(COUNTA(Month_4!$B207:$AA207)=0,"",COUNTIF(Month_4!$H207:$AA207,"NO"))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IF(COUNTA(Month_4!$B208:$AA208)=0,"",COUNTIF(Month_4!$H208:$AA208,"NO"))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IF(COUNTA(Month_4!$B209:$AA209)=0,"",COUNTIF(Month_4!$H209:$AA209,"NO"))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IF(COUNTA(Month_4!$B210:$AA210)=0,"",COUNTIF(Month_4!$H210:$AA210,"NO"))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IF(COUNTA(Month_4!$B211:$AA211)=0,"",COUNTIF(Month_4!$H211:$AA211,"NO"))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IF(COUNTA(Month_4!$B212:$AA212)=0,"",COUNTIF(Month_4!$H212:$AA212,"NO"))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IF(COUNTA(Month_4!$B213:$AA213)=0,"",COUNTIF(Month_4!$H213:$AA213,"NO"))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IF(COUNTA(Month_4!$B214:$AA214)=0,"",COUNTIF(Month_4!$H214:$AA214,"NO"))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IF(COUNTA(Month_4!$B215:$AA215)=0,"",COUNTIF(Month_4!$H215:$AA215,"NO"))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IF(COUNTA(Month_4!$B216:$AA216)=0,"",COUNTIF(Month_4!$H216:$AA216,"NO"))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IF(COUNTA(Month_4!$B217:$AA217)=0,"",COUNTIF(Month_4!$H217:$AA217,"NO"))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IF(COUNTA(Month_4!$B218:$AA218)=0,"",COUNTIF(Month_4!$H218:$AA218,"NO"))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IF(COUNTA(Month_4!$B219:$AA219)=0,"",COUNTIF(Month_4!$H219:$AA219,"NO"))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IF(COUNTA(Month_4!$B220:$AA220)=0,"",COUNTIF(Month_4!$H220:$AA220,"NO"))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IF(COUNTA(Month_4!$B221:$AA221)=0,"",COUNTIF(Month_4!$H221:$AA221,"NO"))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IF(COUNTA(Month_4!$B222:$AA222)=0,"",COUNTIF(Month_4!$H222:$AA222,"NO"))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IF(COUNTA(Month_4!$B223:$AA223)=0,"",COUNTIF(Month_4!$H223:$AA223,"NO"))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IF(COUNTA(Month_4!$B224:$AA224)=0,"",COUNTIF(Month_4!$H224:$AA224,"NO"))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IF(COUNTA(Month_4!$B225:$AA225)=0,"",COUNTIF(Month_4!$H225:$AA225,"NO"))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IF(COUNTA(Month_4!$B226:$AA226)=0,"",COUNTIF(Month_4!$H226:$AA226,"NO"))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IF(COUNTA(Month_4!$B227:$AA227)=0,"",COUNTIF(Month_4!$H227:$AA227,"NO"))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IF(COUNTA(Month_4!$B228:$AA228)=0,"",COUNTIF(Month_4!$H228:$AA228,"NO"))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IF(COUNTA(Month_4!$B229:$AA229)=0,"",COUNTIF(Month_4!$H229:$AA229,"NO"))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IF(COUNTA(Month_4!$B230:$AA230)=0,"",COUNTIF(Month_4!$H230:$AA230,"NO"))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IF(COUNTA(Month_4!$B231:$AA231)=0,"",COUNTIF(Month_4!$H231:$AA231,"NO"))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IF(COUNTA(Month_4!$B232:$AA232)=0,"",COUNTIF(Month_4!$H232:$AA232,"NO"))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IF(COUNTA(Month_4!$B233:$AA233)=0,"",COUNTIF(Month_4!$H233:$AA233,"NO"))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IF(COUNTA(Month_4!$B234:$AA234)=0,"",COUNTIF(Month_4!$H234:$AA234,"NO"))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IF(COUNTA(Month_4!$B235:$AA235)=0,"",COUNTIF(Month_4!$H235:$AA235,"NO"))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IF(COUNTA(Month_4!$B236:$AA236)=0,"",COUNTIF(Month_4!$H236:$AA236,"NO"))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IF(COUNTA(Month_4!$B237:$AA237)=0,"",COUNTIF(Month_4!$H237:$AA237,"NO"))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IF(COUNTA(Month_4!$B238:$AA238)=0,"",COUNTIF(Month_4!$H238:$AA238,"NO"))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IF(COUNTA(Month_4!$B239:$AA239)=0,"",COUNTIF(Month_4!$H239:$AA239,"NO"))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IF(COUNTA(Month_4!$B240:$AA240)=0,"",COUNTIF(Month_4!$H240:$AA240,"NO"))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IF(COUNTA(Month_4!$B241:$AA241)=0,"",COUNTIF(Month_4!$H241:$AA241,"NO"))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IF(COUNTA(Month_4!$B242:$AA242)=0,"",COUNTIF(Month_4!$H242:$AA242,"NO"))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IF(COUNTA(Month_4!$B243:$AA243)=0,"",COUNTIF(Month_4!$H243:$AA243,"NO"))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IF(COUNTA(Month_4!$B244:$AA244)=0,"",COUNTIF(Month_4!$H244:$AA244,"NO"))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IF(COUNTA(Month_4!$B245:$AA245)=0,"",COUNTIF(Month_4!$H245:$AA245,"NO"))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IF(COUNTA(Month_4!$B246:$AA246)=0,"",COUNTIF(Month_4!$H246:$AA246,"NO"))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IF(COUNTA(Month_4!$B247:$AA247)=0,"",COUNTIF(Month_4!$H247:$AA247,"NO"))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IF(COUNTA(Month_4!$B248:$AA248)=0,"",COUNTIF(Month_4!$H248:$AA248,"NO"))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IF(COUNTA(Month_4!$B249:$AA249)=0,"",COUNTIF(Month_4!$H249:$AA249,"NO"))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IF(COUNTA(Month_4!$B250:$AA250)=0,"",COUNTIF(Month_4!$H250:$AA250,"NO"))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5615A206-38D5-4504-9239-46318F70FDDC}">
      <formula1>"Orientation,Annual,Other"</formula1>
    </dataValidation>
    <dataValidation type="list" allowBlank="1" showInputMessage="1" showErrorMessage="1" sqref="H4:AA250" xr:uid="{B8316A46-C997-4F6F-BC1F-3170F01A8D1F}">
      <formula1>"YES,NO"</formula1>
    </dataValidation>
    <dataValidation type="list" allowBlank="1" showInputMessage="1" showErrorMessage="1" sqref="F4:F250" xr:uid="{2385BB10-C9B3-4324-8BB0-8A0E6D78DAEB}">
      <formula1>"7a - 11a,11a - 3p,3p - 7p,7p - 11p,11p - 3a,3a - 7a"</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0FCC5-4A13-4134-B9E3-0EF5CAC4351A}">
  <sheetPr codeName="Sheet13"/>
  <dimension ref="A1:AB250"/>
  <sheetViews>
    <sheetView workbookViewId="0">
      <pane xSplit="7" ySplit="3" topLeftCell="V4" activePane="bottomRight" state="frozen"/>
      <selection pane="topRight" activeCell="G1" sqref="G1"/>
      <selection pane="bottomLeft" activeCell="A4" sqref="A4"/>
      <selection pane="bottomRight" activeCell="F7" sqref="F7"/>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Rates'!G4="","MONTH 1",'SUMMARY Rates'!G4)</f>
        <v>Month_5</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IF(COUNTA(Month_5!$B4:$AA4)=0,"",COUNTIF(Month_5!$H4:$AA4,"NO"))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IF(COUNTA(Month_5!$B5:$AA5)=0,"",COUNTIF(Month_5!$H5:$AA5,"NO"))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IF(COUNTA(Month_5!$B6:$AA6)=0,"",COUNTIF(Month_5!$H6:$AA6,"NO"))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IF(COUNTA(Month_5!$B7:$AA7)=0,"",COUNTIF(Month_5!$H7:$AA7,"NO"))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IF(COUNTA(Month_5!$B8:$AA8)=0,"",COUNTIF(Month_5!$H8:$AA8,"NO"))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IF(COUNTA(Month_5!$B9:$AA9)=0,"",COUNTIF(Month_5!$H9:$AA9,"NO"))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IF(COUNTA(Month_5!$B10:$AA10)=0,"",COUNTIF(Month_5!$H10:$AA10,"NO"))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IF(COUNTA(Month_5!$B11:$AA11)=0,"",COUNTIF(Month_5!$H11:$AA11,"NO"))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IF(COUNTA(Month_5!$B12:$AA12)=0,"",COUNTIF(Month_5!$H12:$AA12,"NO"))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IF(COUNTA(Month_5!$B13:$AA13)=0,"",COUNTIF(Month_5!$H13:$AA13,"NO"))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IF(COUNTA(Month_5!$B14:$AA14)=0,"",COUNTIF(Month_5!$H14:$AA14,"NO"))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IF(COUNTA(Month_5!$B15:$AA15)=0,"",COUNTIF(Month_5!$H15:$AA15,"NO"))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IF(COUNTA(Month_5!$B16:$AA16)=0,"",COUNTIF(Month_5!$H16:$AA16,"NO"))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IF(COUNTA(Month_5!$B17:$AA17)=0,"",COUNTIF(Month_5!$H17:$AA17,"NO"))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IF(COUNTA(Month_5!$B18:$AA18)=0,"",COUNTIF(Month_5!$H18:$AA18,"NO"))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IF(COUNTA(Month_5!$B19:$AA19)=0,"",COUNTIF(Month_5!$H19:$AA19,"NO"))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IF(COUNTA(Month_5!$B20:$AA20)=0,"",COUNTIF(Month_5!$H20:$AA20,"NO"))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IF(COUNTA(Month_5!$B21:$AA21)=0,"",COUNTIF(Month_5!$H21:$AA21,"NO"))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IF(COUNTA(Month_5!$B22:$AA22)=0,"",COUNTIF(Month_5!$H22:$AA22,"NO"))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IF(COUNTA(Month_5!$B23:$AA23)=0,"",COUNTIF(Month_5!$H23:$AA23,"NO"))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IF(COUNTA(Month_5!$B24:$AA24)=0,"",COUNTIF(Month_5!$H24:$AA24,"NO"))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IF(COUNTA(Month_5!$B25:$AA25)=0,"",COUNTIF(Month_5!$H25:$AA25,"NO"))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IF(COUNTA(Month_5!$B26:$AA26)=0,"",COUNTIF(Month_5!$H26:$AA26,"NO"))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IF(COUNTA(Month_5!$B27:$AA27)=0,"",COUNTIF(Month_5!$H27:$AA27,"NO"))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IF(COUNTA(Month_5!$B28:$AA28)=0,"",COUNTIF(Month_5!$H28:$AA28,"NO"))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IF(COUNTA(Month_5!$B29:$AA29)=0,"",COUNTIF(Month_5!$H29:$AA29,"NO"))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IF(COUNTA(Month_5!$B30:$AA30)=0,"",COUNTIF(Month_5!$H30:$AA30,"NO"))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IF(COUNTA(Month_5!$B31:$AA31)=0,"",COUNTIF(Month_5!$H31:$AA31,"NO"))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IF(COUNTA(Month_5!$B32:$AA32)=0,"",COUNTIF(Month_5!$H32:$AA32,"NO"))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IF(COUNTA(Month_5!$B33:$AA33)=0,"",COUNTIF(Month_5!$H33:$AA33,"NO"))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IF(COUNTA(Month_5!$B34:$AA34)=0,"",COUNTIF(Month_5!$H34:$AA34,"NO"))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IF(COUNTA(Month_5!$B35:$AA35)=0,"",COUNTIF(Month_5!$H35:$AA35,"NO"))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IF(COUNTA(Month_5!$B36:$AA36)=0,"",COUNTIF(Month_5!$H36:$AA36,"NO"))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IF(COUNTA(Month_5!$B37:$AA37)=0,"",COUNTIF(Month_5!$H37:$AA37,"NO"))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IF(COUNTA(Month_5!$B38:$AA38)=0,"",COUNTIF(Month_5!$H38:$AA38,"NO"))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IF(COUNTA(Month_5!$B39:$AA39)=0,"",COUNTIF(Month_5!$H39:$AA39,"NO"))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IF(COUNTA(Month_5!$B40:$AA40)=0,"",COUNTIF(Month_5!$H40:$AA40,"NO"))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IF(COUNTA(Month_5!$B41:$AA41)=0,"",COUNTIF(Month_5!$H41:$AA41,"NO"))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IF(COUNTA(Month_5!$B42:$AA42)=0,"",COUNTIF(Month_5!$H42:$AA42,"NO"))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IF(COUNTA(Month_5!$B43:$AA43)=0,"",COUNTIF(Month_5!$H43:$AA43,"NO"))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IF(COUNTA(Month_5!$B44:$AA44)=0,"",COUNTIF(Month_5!$H44:$AA44,"NO"))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IF(COUNTA(Month_5!$B45:$AA45)=0,"",COUNTIF(Month_5!$H45:$AA45,"NO"))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IF(COUNTA(Month_5!$B46:$AA46)=0,"",COUNTIF(Month_5!$H46:$AA46,"NO"))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IF(COUNTA(Month_5!$B47:$AA47)=0,"",COUNTIF(Month_5!$H47:$AA47,"NO"))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IF(COUNTA(Month_5!$B48:$AA48)=0,"",COUNTIF(Month_5!$H48:$AA48,"NO"))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IF(COUNTA(Month_5!$B49:$AA49)=0,"",COUNTIF(Month_5!$H49:$AA49,"NO"))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IF(COUNTA(Month_5!$B50:$AA50)=0,"",COUNTIF(Month_5!$H50:$AA50,"NO"))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IF(COUNTA(Month_5!$B51:$AA51)=0,"",COUNTIF(Month_5!$H51:$AA51,"NO"))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IF(COUNTA(Month_5!$B52:$AA52)=0,"",COUNTIF(Month_5!$H52:$AA52,"NO"))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IF(COUNTA(Month_5!$B53:$AA53)=0,"",COUNTIF(Month_5!$H53:$AA53,"NO"))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IF(COUNTA(Month_5!$B54:$AA54)=0,"",COUNTIF(Month_5!$H54:$AA54,"NO"))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IF(COUNTA(Month_5!$B55:$AA55)=0,"",COUNTIF(Month_5!$H55:$AA55,"NO"))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IF(COUNTA(Month_5!$B56:$AA56)=0,"",COUNTIF(Month_5!$H56:$AA56,"NO"))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IF(COUNTA(Month_5!$B57:$AA57)=0,"",COUNTIF(Month_5!$H57:$AA57,"NO"))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IF(COUNTA(Month_5!$B58:$AA58)=0,"",COUNTIF(Month_5!$H58:$AA58,"NO"))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IF(COUNTA(Month_5!$B59:$AA59)=0,"",COUNTIF(Month_5!$H59:$AA59,"NO"))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IF(COUNTA(Month_5!$B60:$AA60)=0,"",COUNTIF(Month_5!$H60:$AA60,"NO"))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IF(COUNTA(Month_5!$B61:$AA61)=0,"",COUNTIF(Month_5!$H61:$AA61,"NO"))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IF(COUNTA(Month_5!$B62:$AA62)=0,"",COUNTIF(Month_5!$H62:$AA62,"NO"))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IF(COUNTA(Month_5!$B63:$AA63)=0,"",COUNTIF(Month_5!$H63:$AA63,"NO"))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IF(COUNTA(Month_5!$B64:$AA64)=0,"",COUNTIF(Month_5!$H64:$AA64,"NO"))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IF(COUNTA(Month_5!$B65:$AA65)=0,"",COUNTIF(Month_5!$H65:$AA65,"NO"))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IF(COUNTA(Month_5!$B66:$AA66)=0,"",COUNTIF(Month_5!$H66:$AA66,"NO"))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IF(COUNTA(Month_5!$B67:$AA67)=0,"",COUNTIF(Month_5!$H67:$AA67,"NO"))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IF(COUNTA(Month_5!$B68:$AA68)=0,"",COUNTIF(Month_5!$H68:$AA68,"NO"))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IF(COUNTA(Month_5!$B69:$AA69)=0,"",COUNTIF(Month_5!$H69:$AA69,"NO"))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IF(COUNTA(Month_5!$B70:$AA70)=0,"",COUNTIF(Month_5!$H70:$AA70,"NO"))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IF(COUNTA(Month_5!$B71:$AA71)=0,"",COUNTIF(Month_5!$H71:$AA71,"NO"))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IF(COUNTA(Month_5!$B72:$AA72)=0,"",COUNTIF(Month_5!$H72:$AA72,"NO"))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IF(COUNTA(Month_5!$B73:$AA73)=0,"",COUNTIF(Month_5!$H73:$AA73,"NO"))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IF(COUNTA(Month_5!$B74:$AA74)=0,"",COUNTIF(Month_5!$H74:$AA74,"NO"))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IF(COUNTA(Month_5!$B75:$AA75)=0,"",COUNTIF(Month_5!$H75:$AA75,"NO"))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IF(COUNTA(Month_5!$B76:$AA76)=0,"",COUNTIF(Month_5!$H76:$AA76,"NO"))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IF(COUNTA(Month_5!$B77:$AA77)=0,"",COUNTIF(Month_5!$H77:$AA77,"NO"))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IF(COUNTA(Month_5!$B78:$AA78)=0,"",COUNTIF(Month_5!$H78:$AA78,"NO"))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IF(COUNTA(Month_5!$B79:$AA79)=0,"",COUNTIF(Month_5!$H79:$AA79,"NO"))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IF(COUNTA(Month_5!$B80:$AA80)=0,"",COUNTIF(Month_5!$H80:$AA80,"NO"))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IF(COUNTA(Month_5!$B81:$AA81)=0,"",COUNTIF(Month_5!$H81:$AA81,"NO"))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IF(COUNTA(Month_5!$B82:$AA82)=0,"",COUNTIF(Month_5!$H82:$AA82,"NO"))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IF(COUNTA(Month_5!$B83:$AA83)=0,"",COUNTIF(Month_5!$H83:$AA83,"NO"))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IF(COUNTA(Month_5!$B84:$AA84)=0,"",COUNTIF(Month_5!$H84:$AA84,"NO"))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IF(COUNTA(Month_5!$B85:$AA85)=0,"",COUNTIF(Month_5!$H85:$AA85,"NO"))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IF(COUNTA(Month_5!$B86:$AA86)=0,"",COUNTIF(Month_5!$H86:$AA86,"NO"))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IF(COUNTA(Month_5!$B87:$AA87)=0,"",COUNTIF(Month_5!$H87:$AA87,"NO"))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IF(COUNTA(Month_5!$B88:$AA88)=0,"",COUNTIF(Month_5!$H88:$AA88,"NO"))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IF(COUNTA(Month_5!$B89:$AA89)=0,"",COUNTIF(Month_5!$H89:$AA89,"NO"))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IF(COUNTA(Month_5!$B90:$AA90)=0,"",COUNTIF(Month_5!$H90:$AA90,"NO"))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IF(COUNTA(Month_5!$B91:$AA91)=0,"",COUNTIF(Month_5!$H91:$AA91,"NO"))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IF(COUNTA(Month_5!$B92:$AA92)=0,"",COUNTIF(Month_5!$H92:$AA92,"NO"))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IF(COUNTA(Month_5!$B93:$AA93)=0,"",COUNTIF(Month_5!$H93:$AA93,"NO"))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IF(COUNTA(Month_5!$B94:$AA94)=0,"",COUNTIF(Month_5!$H94:$AA94,"NO"))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IF(COUNTA(Month_5!$B95:$AA95)=0,"",COUNTIF(Month_5!$H95:$AA95,"NO"))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IF(COUNTA(Month_5!$B96:$AA96)=0,"",COUNTIF(Month_5!$H96:$AA96,"NO"))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IF(COUNTA(Month_5!$B97:$AA97)=0,"",COUNTIF(Month_5!$H97:$AA97,"NO"))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IF(COUNTA(Month_5!$B98:$AA98)=0,"",COUNTIF(Month_5!$H98:$AA98,"NO"))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IF(COUNTA(Month_5!$B99:$AA99)=0,"",COUNTIF(Month_5!$H99:$AA99,"NO"))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IF(COUNTA(Month_5!$B100:$AA100)=0,"",COUNTIF(Month_5!$H100:$AA100,"NO"))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IF(COUNTA(Month_5!$B101:$AA101)=0,"",COUNTIF(Month_5!$H101:$AA101,"NO"))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IF(COUNTA(Month_5!$B102:$AA102)=0,"",COUNTIF(Month_5!$H102:$AA102,"NO"))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IF(COUNTA(Month_5!$B103:$AA103)=0,"",COUNTIF(Month_5!$H103:$AA103,"NO"))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IF(COUNTA(Month_5!$B104:$AA104)=0,"",COUNTIF(Month_5!$H104:$AA104,"NO"))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IF(COUNTA(Month_5!$B105:$AA105)=0,"",COUNTIF(Month_5!$H105:$AA105,"NO"))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IF(COUNTA(Month_5!$B106:$AA106)=0,"",COUNTIF(Month_5!$H106:$AA106,"NO"))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IF(COUNTA(Month_5!$B107:$AA107)=0,"",COUNTIF(Month_5!$H107:$AA107,"NO"))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IF(COUNTA(Month_5!$B108:$AA108)=0,"",COUNTIF(Month_5!$H108:$AA108,"NO"))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IF(COUNTA(Month_5!$B109:$AA109)=0,"",COUNTIF(Month_5!$H109:$AA109,"NO"))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IF(COUNTA(Month_5!$B110:$AA110)=0,"",COUNTIF(Month_5!$H110:$AA110,"NO"))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IF(COUNTA(Month_5!$B111:$AA111)=0,"",COUNTIF(Month_5!$H111:$AA111,"NO"))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IF(COUNTA(Month_5!$B112:$AA112)=0,"",COUNTIF(Month_5!$H112:$AA112,"NO"))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IF(COUNTA(Month_5!$B113:$AA113)=0,"",COUNTIF(Month_5!$H113:$AA113,"NO"))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IF(COUNTA(Month_5!$B114:$AA114)=0,"",COUNTIF(Month_5!$H114:$AA114,"NO"))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IF(COUNTA(Month_5!$B115:$AA115)=0,"",COUNTIF(Month_5!$H115:$AA115,"NO"))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IF(COUNTA(Month_5!$B116:$AA116)=0,"",COUNTIF(Month_5!$H116:$AA116,"NO"))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IF(COUNTA(Month_5!$B117:$AA117)=0,"",COUNTIF(Month_5!$H117:$AA117,"NO"))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IF(COUNTA(Month_5!$B118:$AA118)=0,"",COUNTIF(Month_5!$H118:$AA118,"NO"))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IF(COUNTA(Month_5!$B119:$AA119)=0,"",COUNTIF(Month_5!$H119:$AA119,"NO"))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IF(COUNTA(Month_5!$B120:$AA120)=0,"",COUNTIF(Month_5!$H120:$AA120,"NO"))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IF(COUNTA(Month_5!$B121:$AA121)=0,"",COUNTIF(Month_5!$H121:$AA121,"NO"))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IF(COUNTA(Month_5!$B122:$AA122)=0,"",COUNTIF(Month_5!$H122:$AA122,"NO"))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IF(COUNTA(Month_5!$B123:$AA123)=0,"",COUNTIF(Month_5!$H123:$AA123,"NO"))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IF(COUNTA(Month_5!$B124:$AA124)=0,"",COUNTIF(Month_5!$H124:$AA124,"NO"))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IF(COUNTA(Month_5!$B125:$AA125)=0,"",COUNTIF(Month_5!$H125:$AA125,"NO"))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IF(COUNTA(Month_5!$B126:$AA126)=0,"",COUNTIF(Month_5!$H126:$AA126,"NO"))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IF(COUNTA(Month_5!$B127:$AA127)=0,"",COUNTIF(Month_5!$H127:$AA127,"NO"))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IF(COUNTA(Month_5!$B128:$AA128)=0,"",COUNTIF(Month_5!$H128:$AA128,"NO"))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IF(COUNTA(Month_5!$B129:$AA129)=0,"",COUNTIF(Month_5!$H129:$AA129,"NO"))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IF(COUNTA(Month_5!$B130:$AA130)=0,"",COUNTIF(Month_5!$H130:$AA130,"NO"))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IF(COUNTA(Month_5!$B131:$AA131)=0,"",COUNTIF(Month_5!$H131:$AA131,"NO"))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IF(COUNTA(Month_5!$B132:$AA132)=0,"",COUNTIF(Month_5!$H132:$AA132,"NO"))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IF(COUNTA(Month_5!$B133:$AA133)=0,"",COUNTIF(Month_5!$H133:$AA133,"NO"))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IF(COUNTA(Month_5!$B134:$AA134)=0,"",COUNTIF(Month_5!$H134:$AA134,"NO"))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IF(COUNTA(Month_5!$B135:$AA135)=0,"",COUNTIF(Month_5!$H135:$AA135,"NO"))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IF(COUNTA(Month_5!$B136:$AA136)=0,"",COUNTIF(Month_5!$H136:$AA136,"NO"))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IF(COUNTA(Month_5!$B137:$AA137)=0,"",COUNTIF(Month_5!$H137:$AA137,"NO"))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IF(COUNTA(Month_5!$B138:$AA138)=0,"",COUNTIF(Month_5!$H138:$AA138,"NO"))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IF(COUNTA(Month_5!$B139:$AA139)=0,"",COUNTIF(Month_5!$H139:$AA139,"NO"))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IF(COUNTA(Month_5!$B140:$AA140)=0,"",COUNTIF(Month_5!$H140:$AA140,"NO"))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IF(COUNTA(Month_5!$B141:$AA141)=0,"",COUNTIF(Month_5!$H141:$AA141,"NO"))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IF(COUNTA(Month_5!$B142:$AA142)=0,"",COUNTIF(Month_5!$H142:$AA142,"NO"))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IF(COUNTA(Month_5!$B143:$AA143)=0,"",COUNTIF(Month_5!$H143:$AA143,"NO"))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IF(COUNTA(Month_5!$B144:$AA144)=0,"",COUNTIF(Month_5!$H144:$AA144,"NO"))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IF(COUNTA(Month_5!$B145:$AA145)=0,"",COUNTIF(Month_5!$H145:$AA145,"NO"))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IF(COUNTA(Month_5!$B146:$AA146)=0,"",COUNTIF(Month_5!$H146:$AA146,"NO"))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IF(COUNTA(Month_5!$B147:$AA147)=0,"",COUNTIF(Month_5!$H147:$AA147,"NO"))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IF(COUNTA(Month_5!$B148:$AA148)=0,"",COUNTIF(Month_5!$H148:$AA148,"NO"))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IF(COUNTA(Month_5!$B149:$AA149)=0,"",COUNTIF(Month_5!$H149:$AA149,"NO"))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IF(COUNTA(Month_5!$B150:$AA150)=0,"",COUNTIF(Month_5!$H150:$AA150,"NO"))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IF(COUNTA(Month_5!$B151:$AA151)=0,"",COUNTIF(Month_5!$H151:$AA151,"NO"))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IF(COUNTA(Month_5!$B152:$AA152)=0,"",COUNTIF(Month_5!$H152:$AA152,"NO"))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IF(COUNTA(Month_5!$B153:$AA153)=0,"",COUNTIF(Month_5!$H153:$AA153,"NO"))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IF(COUNTA(Month_5!$B154:$AA154)=0,"",COUNTIF(Month_5!$H154:$AA154,"NO"))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IF(COUNTA(Month_5!$B155:$AA155)=0,"",COUNTIF(Month_5!$H155:$AA155,"NO"))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IF(COUNTA(Month_5!$B156:$AA156)=0,"",COUNTIF(Month_5!$H156:$AA156,"NO"))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IF(COUNTA(Month_5!$B157:$AA157)=0,"",COUNTIF(Month_5!$H157:$AA157,"NO"))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IF(COUNTA(Month_5!$B158:$AA158)=0,"",COUNTIF(Month_5!$H158:$AA158,"NO"))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IF(COUNTA(Month_5!$B159:$AA159)=0,"",COUNTIF(Month_5!$H159:$AA159,"NO"))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IF(COUNTA(Month_5!$B160:$AA160)=0,"",COUNTIF(Month_5!$H160:$AA160,"NO"))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IF(COUNTA(Month_5!$B161:$AA161)=0,"",COUNTIF(Month_5!$H161:$AA161,"NO"))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IF(COUNTA(Month_5!$B162:$AA162)=0,"",COUNTIF(Month_5!$H162:$AA162,"NO"))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IF(COUNTA(Month_5!$B163:$AA163)=0,"",COUNTIF(Month_5!$H163:$AA163,"NO"))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IF(COUNTA(Month_5!$B164:$AA164)=0,"",COUNTIF(Month_5!$H164:$AA164,"NO"))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IF(COUNTA(Month_5!$B165:$AA165)=0,"",COUNTIF(Month_5!$H165:$AA165,"NO"))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IF(COUNTA(Month_5!$B166:$AA166)=0,"",COUNTIF(Month_5!$H166:$AA166,"NO"))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IF(COUNTA(Month_5!$B167:$AA167)=0,"",COUNTIF(Month_5!$H167:$AA167,"NO"))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IF(COUNTA(Month_5!$B168:$AA168)=0,"",COUNTIF(Month_5!$H168:$AA168,"NO"))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IF(COUNTA(Month_5!$B169:$AA169)=0,"",COUNTIF(Month_5!$H169:$AA169,"NO"))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IF(COUNTA(Month_5!$B170:$AA170)=0,"",COUNTIF(Month_5!$H170:$AA170,"NO"))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IF(COUNTA(Month_5!$B171:$AA171)=0,"",COUNTIF(Month_5!$H171:$AA171,"NO"))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IF(COUNTA(Month_5!$B172:$AA172)=0,"",COUNTIF(Month_5!$H172:$AA172,"NO"))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IF(COUNTA(Month_5!$B173:$AA173)=0,"",COUNTIF(Month_5!$H173:$AA173,"NO"))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IF(COUNTA(Month_5!$B174:$AA174)=0,"",COUNTIF(Month_5!$H174:$AA174,"NO"))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IF(COUNTA(Month_5!$B175:$AA175)=0,"",COUNTIF(Month_5!$H175:$AA175,"NO"))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IF(COUNTA(Month_5!$B176:$AA176)=0,"",COUNTIF(Month_5!$H176:$AA176,"NO"))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IF(COUNTA(Month_5!$B177:$AA177)=0,"",COUNTIF(Month_5!$H177:$AA177,"NO"))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IF(COUNTA(Month_5!$B178:$AA178)=0,"",COUNTIF(Month_5!$H178:$AA178,"NO"))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IF(COUNTA(Month_5!$B179:$AA179)=0,"",COUNTIF(Month_5!$H179:$AA179,"NO"))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IF(COUNTA(Month_5!$B180:$AA180)=0,"",COUNTIF(Month_5!$H180:$AA180,"NO"))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IF(COUNTA(Month_5!$B181:$AA181)=0,"",COUNTIF(Month_5!$H181:$AA181,"NO"))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IF(COUNTA(Month_5!$B182:$AA182)=0,"",COUNTIF(Month_5!$H182:$AA182,"NO"))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IF(COUNTA(Month_5!$B183:$AA183)=0,"",COUNTIF(Month_5!$H183:$AA183,"NO"))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IF(COUNTA(Month_5!$B184:$AA184)=0,"",COUNTIF(Month_5!$H184:$AA184,"NO"))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IF(COUNTA(Month_5!$B185:$AA185)=0,"",COUNTIF(Month_5!$H185:$AA185,"NO"))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IF(COUNTA(Month_5!$B186:$AA186)=0,"",COUNTIF(Month_5!$H186:$AA186,"NO"))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IF(COUNTA(Month_5!$B187:$AA187)=0,"",COUNTIF(Month_5!$H187:$AA187,"NO"))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IF(COUNTA(Month_5!$B188:$AA188)=0,"",COUNTIF(Month_5!$H188:$AA188,"NO"))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IF(COUNTA(Month_5!$B189:$AA189)=0,"",COUNTIF(Month_5!$H189:$AA189,"NO"))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IF(COUNTA(Month_5!$B190:$AA190)=0,"",COUNTIF(Month_5!$H190:$AA190,"NO"))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IF(COUNTA(Month_5!$B191:$AA191)=0,"",COUNTIF(Month_5!$H191:$AA191,"NO"))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IF(COUNTA(Month_5!$B192:$AA192)=0,"",COUNTIF(Month_5!$H192:$AA192,"NO"))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IF(COUNTA(Month_5!$B193:$AA193)=0,"",COUNTIF(Month_5!$H193:$AA193,"NO"))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IF(COUNTA(Month_5!$B194:$AA194)=0,"",COUNTIF(Month_5!$H194:$AA194,"NO"))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IF(COUNTA(Month_5!$B195:$AA195)=0,"",COUNTIF(Month_5!$H195:$AA195,"NO"))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IF(COUNTA(Month_5!$B196:$AA196)=0,"",COUNTIF(Month_5!$H196:$AA196,"NO"))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IF(COUNTA(Month_5!$B197:$AA197)=0,"",COUNTIF(Month_5!$H197:$AA197,"NO"))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IF(COUNTA(Month_5!$B198:$AA198)=0,"",COUNTIF(Month_5!$H198:$AA198,"NO"))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IF(COUNTA(Month_5!$B199:$AA199)=0,"",COUNTIF(Month_5!$H199:$AA199,"NO"))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IF(COUNTA(Month_5!$B200:$AA200)=0,"",COUNTIF(Month_5!$H200:$AA200,"NO"))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IF(COUNTA(Month_5!$B201:$AA201)=0,"",COUNTIF(Month_5!$H201:$AA201,"NO"))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IF(COUNTA(Month_5!$B202:$AA202)=0,"",COUNTIF(Month_5!$H202:$AA202,"NO"))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IF(COUNTA(Month_5!$B203:$AA203)=0,"",COUNTIF(Month_5!$H203:$AA203,"NO"))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IF(COUNTA(Month_5!$B204:$AA204)=0,"",COUNTIF(Month_5!$H204:$AA204,"NO"))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IF(COUNTA(Month_5!$B205:$AA205)=0,"",COUNTIF(Month_5!$H205:$AA205,"NO"))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IF(COUNTA(Month_5!$B206:$AA206)=0,"",COUNTIF(Month_5!$H206:$AA206,"NO"))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IF(COUNTA(Month_5!$B207:$AA207)=0,"",COUNTIF(Month_5!$H207:$AA207,"NO"))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IF(COUNTA(Month_5!$B208:$AA208)=0,"",COUNTIF(Month_5!$H208:$AA208,"NO"))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IF(COUNTA(Month_5!$B209:$AA209)=0,"",COUNTIF(Month_5!$H209:$AA209,"NO"))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IF(COUNTA(Month_5!$B210:$AA210)=0,"",COUNTIF(Month_5!$H210:$AA210,"NO"))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IF(COUNTA(Month_5!$B211:$AA211)=0,"",COUNTIF(Month_5!$H211:$AA211,"NO"))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IF(COUNTA(Month_5!$B212:$AA212)=0,"",COUNTIF(Month_5!$H212:$AA212,"NO"))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IF(COUNTA(Month_5!$B213:$AA213)=0,"",COUNTIF(Month_5!$H213:$AA213,"NO"))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IF(COUNTA(Month_5!$B214:$AA214)=0,"",COUNTIF(Month_5!$H214:$AA214,"NO"))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IF(COUNTA(Month_5!$B215:$AA215)=0,"",COUNTIF(Month_5!$H215:$AA215,"NO"))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IF(COUNTA(Month_5!$B216:$AA216)=0,"",COUNTIF(Month_5!$H216:$AA216,"NO"))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IF(COUNTA(Month_5!$B217:$AA217)=0,"",COUNTIF(Month_5!$H217:$AA217,"NO"))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IF(COUNTA(Month_5!$B218:$AA218)=0,"",COUNTIF(Month_5!$H218:$AA218,"NO"))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IF(COUNTA(Month_5!$B219:$AA219)=0,"",COUNTIF(Month_5!$H219:$AA219,"NO"))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IF(COUNTA(Month_5!$B220:$AA220)=0,"",COUNTIF(Month_5!$H220:$AA220,"NO"))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IF(COUNTA(Month_5!$B221:$AA221)=0,"",COUNTIF(Month_5!$H221:$AA221,"NO"))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IF(COUNTA(Month_5!$B222:$AA222)=0,"",COUNTIF(Month_5!$H222:$AA222,"NO"))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IF(COUNTA(Month_5!$B223:$AA223)=0,"",COUNTIF(Month_5!$H223:$AA223,"NO"))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IF(COUNTA(Month_5!$B224:$AA224)=0,"",COUNTIF(Month_5!$H224:$AA224,"NO"))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IF(COUNTA(Month_5!$B225:$AA225)=0,"",COUNTIF(Month_5!$H225:$AA225,"NO"))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IF(COUNTA(Month_5!$B226:$AA226)=0,"",COUNTIF(Month_5!$H226:$AA226,"NO"))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IF(COUNTA(Month_5!$B227:$AA227)=0,"",COUNTIF(Month_5!$H227:$AA227,"NO"))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IF(COUNTA(Month_5!$B228:$AA228)=0,"",COUNTIF(Month_5!$H228:$AA228,"NO"))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IF(COUNTA(Month_5!$B229:$AA229)=0,"",COUNTIF(Month_5!$H229:$AA229,"NO"))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IF(COUNTA(Month_5!$B230:$AA230)=0,"",COUNTIF(Month_5!$H230:$AA230,"NO"))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IF(COUNTA(Month_5!$B231:$AA231)=0,"",COUNTIF(Month_5!$H231:$AA231,"NO"))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IF(COUNTA(Month_5!$B232:$AA232)=0,"",COUNTIF(Month_5!$H232:$AA232,"NO"))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IF(COUNTA(Month_5!$B233:$AA233)=0,"",COUNTIF(Month_5!$H233:$AA233,"NO"))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IF(COUNTA(Month_5!$B234:$AA234)=0,"",COUNTIF(Month_5!$H234:$AA234,"NO"))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IF(COUNTA(Month_5!$B235:$AA235)=0,"",COUNTIF(Month_5!$H235:$AA235,"NO"))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IF(COUNTA(Month_5!$B236:$AA236)=0,"",COUNTIF(Month_5!$H236:$AA236,"NO"))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IF(COUNTA(Month_5!$B237:$AA237)=0,"",COUNTIF(Month_5!$H237:$AA237,"NO"))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IF(COUNTA(Month_5!$B238:$AA238)=0,"",COUNTIF(Month_5!$H238:$AA238,"NO"))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IF(COUNTA(Month_5!$B239:$AA239)=0,"",COUNTIF(Month_5!$H239:$AA239,"NO"))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IF(COUNTA(Month_5!$B240:$AA240)=0,"",COUNTIF(Month_5!$H240:$AA240,"NO"))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IF(COUNTA(Month_5!$B241:$AA241)=0,"",COUNTIF(Month_5!$H241:$AA241,"NO"))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IF(COUNTA(Month_5!$B242:$AA242)=0,"",COUNTIF(Month_5!$H242:$AA242,"NO"))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IF(COUNTA(Month_5!$B243:$AA243)=0,"",COUNTIF(Month_5!$H243:$AA243,"NO"))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IF(COUNTA(Month_5!$B244:$AA244)=0,"",COUNTIF(Month_5!$H244:$AA244,"NO"))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IF(COUNTA(Month_5!$B245:$AA245)=0,"",COUNTIF(Month_5!$H245:$AA245,"NO"))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IF(COUNTA(Month_5!$B246:$AA246)=0,"",COUNTIF(Month_5!$H246:$AA246,"NO"))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IF(COUNTA(Month_5!$B247:$AA247)=0,"",COUNTIF(Month_5!$H247:$AA247,"NO"))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IF(COUNTA(Month_5!$B248:$AA248)=0,"",COUNTIF(Month_5!$H248:$AA248,"NO"))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IF(COUNTA(Month_5!$B249:$AA249)=0,"",COUNTIF(Month_5!$H249:$AA249,"NO"))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IF(COUNTA(Month_5!$B250:$AA250)=0,"",COUNTIF(Month_5!$H250:$AA250,"NO"))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08D8B1DD-DA78-4C15-BDFE-CE9770B66F04}">
      <formula1>"Orientation,Annual,Other"</formula1>
    </dataValidation>
    <dataValidation type="list" allowBlank="1" showInputMessage="1" showErrorMessage="1" sqref="H4:AA250" xr:uid="{B8CFA60A-CE49-440B-966D-4EA788B3A5FD}">
      <formula1>"YES,NO"</formula1>
    </dataValidation>
    <dataValidation type="list" allowBlank="1" showInputMessage="1" showErrorMessage="1" sqref="F4:F250" xr:uid="{532B9893-A833-46B6-84D4-18BF9E17FFCC}">
      <formula1>"7a - 11a,11a - 3p,3p - 7p,7p - 11p,11p - 3a,3a - 7a"</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32168-AF07-404A-9FA0-00E3604FE187}">
  <sheetPr codeName="Sheet14"/>
  <dimension ref="A1:AB250"/>
  <sheetViews>
    <sheetView workbookViewId="0">
      <pane xSplit="7" ySplit="3" topLeftCell="X4" activePane="bottomRight" state="frozen"/>
      <selection pane="topRight" activeCell="G1" sqref="G1"/>
      <selection pane="bottomLeft" activeCell="A4" sqref="A4"/>
      <selection pane="bottomRight" activeCell="AE11" sqref="AE11"/>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Rates'!H4="","MONTH 1",'SUMMARY Rates'!H4)</f>
        <v>Month_6</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IF(COUNTA(Month_6!$B4:$AA4)=0,"",COUNTIF(Month_6!$H4:$AA4,"NO"))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IF(COUNTA(Month_6!$B5:$AA5)=0,"",COUNTIF(Month_6!$H5:$AA5,"NO"))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IF(COUNTA(Month_6!$B6:$AA6)=0,"",COUNTIF(Month_6!$H6:$AA6,"NO"))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IF(COUNTA(Month_6!$B7:$AA7)=0,"",COUNTIF(Month_6!$H7:$AA7,"NO"))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IF(COUNTA(Month_6!$B8:$AA8)=0,"",COUNTIF(Month_6!$H8:$AA8,"NO"))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IF(COUNTA(Month_6!$B9:$AA9)=0,"",COUNTIF(Month_6!$H9:$AA9,"NO"))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IF(COUNTA(Month_6!$B10:$AA10)=0,"",COUNTIF(Month_6!$H10:$AA10,"NO"))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IF(COUNTA(Month_6!$B11:$AA11)=0,"",COUNTIF(Month_6!$H11:$AA11,"NO"))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IF(COUNTA(Month_6!$B12:$AA12)=0,"",COUNTIF(Month_6!$H12:$AA12,"NO"))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IF(COUNTA(Month_6!$B13:$AA13)=0,"",COUNTIF(Month_6!$H13:$AA13,"NO"))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IF(COUNTA(Month_6!$B14:$AA14)=0,"",COUNTIF(Month_6!$H14:$AA14,"NO"))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IF(COUNTA(Month_6!$B15:$AA15)=0,"",COUNTIF(Month_6!$H15:$AA15,"NO"))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IF(COUNTA(Month_6!$B16:$AA16)=0,"",COUNTIF(Month_6!$H16:$AA16,"NO"))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IF(COUNTA(Month_6!$B17:$AA17)=0,"",COUNTIF(Month_6!$H17:$AA17,"NO"))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IF(COUNTA(Month_6!$B18:$AA18)=0,"",COUNTIF(Month_6!$H18:$AA18,"NO"))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IF(COUNTA(Month_6!$B19:$AA19)=0,"",COUNTIF(Month_6!$H19:$AA19,"NO"))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IF(COUNTA(Month_6!$B20:$AA20)=0,"",COUNTIF(Month_6!$H20:$AA20,"NO"))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IF(COUNTA(Month_6!$B21:$AA21)=0,"",COUNTIF(Month_6!$H21:$AA21,"NO"))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IF(COUNTA(Month_6!$B22:$AA22)=0,"",COUNTIF(Month_6!$H22:$AA22,"NO"))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IF(COUNTA(Month_6!$B23:$AA23)=0,"",COUNTIF(Month_6!$H23:$AA23,"NO"))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IF(COUNTA(Month_6!$B24:$AA24)=0,"",COUNTIF(Month_6!$H24:$AA24,"NO"))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IF(COUNTA(Month_6!$B25:$AA25)=0,"",COUNTIF(Month_6!$H25:$AA25,"NO"))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IF(COUNTA(Month_6!$B26:$AA26)=0,"",COUNTIF(Month_6!$H26:$AA26,"NO"))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IF(COUNTA(Month_6!$B27:$AA27)=0,"",COUNTIF(Month_6!$H27:$AA27,"NO"))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IF(COUNTA(Month_6!$B28:$AA28)=0,"",COUNTIF(Month_6!$H28:$AA28,"NO"))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IF(COUNTA(Month_6!$B29:$AA29)=0,"",COUNTIF(Month_6!$H29:$AA29,"NO"))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IF(COUNTA(Month_6!$B30:$AA30)=0,"",COUNTIF(Month_6!$H30:$AA30,"NO"))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IF(COUNTA(Month_6!$B31:$AA31)=0,"",COUNTIF(Month_6!$H31:$AA31,"NO"))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IF(COUNTA(Month_6!$B32:$AA32)=0,"",COUNTIF(Month_6!$H32:$AA32,"NO"))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IF(COUNTA(Month_6!$B33:$AA33)=0,"",COUNTIF(Month_6!$H33:$AA33,"NO"))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IF(COUNTA(Month_6!$B34:$AA34)=0,"",COUNTIF(Month_6!$H34:$AA34,"NO"))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IF(COUNTA(Month_6!$B35:$AA35)=0,"",COUNTIF(Month_6!$H35:$AA35,"NO"))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IF(COUNTA(Month_6!$B36:$AA36)=0,"",COUNTIF(Month_6!$H36:$AA36,"NO"))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IF(COUNTA(Month_6!$B37:$AA37)=0,"",COUNTIF(Month_6!$H37:$AA37,"NO"))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IF(COUNTA(Month_6!$B38:$AA38)=0,"",COUNTIF(Month_6!$H38:$AA38,"NO"))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IF(COUNTA(Month_6!$B39:$AA39)=0,"",COUNTIF(Month_6!$H39:$AA39,"NO"))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IF(COUNTA(Month_6!$B40:$AA40)=0,"",COUNTIF(Month_6!$H40:$AA40,"NO"))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IF(COUNTA(Month_6!$B41:$AA41)=0,"",COUNTIF(Month_6!$H41:$AA41,"NO"))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IF(COUNTA(Month_6!$B42:$AA42)=0,"",COUNTIF(Month_6!$H42:$AA42,"NO"))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IF(COUNTA(Month_6!$B43:$AA43)=0,"",COUNTIF(Month_6!$H43:$AA43,"NO"))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IF(COUNTA(Month_6!$B44:$AA44)=0,"",COUNTIF(Month_6!$H44:$AA44,"NO"))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IF(COUNTA(Month_6!$B45:$AA45)=0,"",COUNTIF(Month_6!$H45:$AA45,"NO"))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IF(COUNTA(Month_6!$B46:$AA46)=0,"",COUNTIF(Month_6!$H46:$AA46,"NO"))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IF(COUNTA(Month_6!$B47:$AA47)=0,"",COUNTIF(Month_6!$H47:$AA47,"NO"))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IF(COUNTA(Month_6!$B48:$AA48)=0,"",COUNTIF(Month_6!$H48:$AA48,"NO"))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IF(COUNTA(Month_6!$B49:$AA49)=0,"",COUNTIF(Month_6!$H49:$AA49,"NO"))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IF(COUNTA(Month_6!$B50:$AA50)=0,"",COUNTIF(Month_6!$H50:$AA50,"NO"))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IF(COUNTA(Month_6!$B51:$AA51)=0,"",COUNTIF(Month_6!$H51:$AA51,"NO"))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IF(COUNTA(Month_6!$B52:$AA52)=0,"",COUNTIF(Month_6!$H52:$AA52,"NO"))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IF(COUNTA(Month_6!$B53:$AA53)=0,"",COUNTIF(Month_6!$H53:$AA53,"NO"))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IF(COUNTA(Month_6!$B54:$AA54)=0,"",COUNTIF(Month_6!$H54:$AA54,"NO"))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IF(COUNTA(Month_6!$B55:$AA55)=0,"",COUNTIF(Month_6!$H55:$AA55,"NO"))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IF(COUNTA(Month_6!$B56:$AA56)=0,"",COUNTIF(Month_6!$H56:$AA56,"NO"))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IF(COUNTA(Month_6!$B57:$AA57)=0,"",COUNTIF(Month_6!$H57:$AA57,"NO"))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IF(COUNTA(Month_6!$B58:$AA58)=0,"",COUNTIF(Month_6!$H58:$AA58,"NO"))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IF(COUNTA(Month_6!$B59:$AA59)=0,"",COUNTIF(Month_6!$H59:$AA59,"NO"))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IF(COUNTA(Month_6!$B60:$AA60)=0,"",COUNTIF(Month_6!$H60:$AA60,"NO"))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IF(COUNTA(Month_6!$B61:$AA61)=0,"",COUNTIF(Month_6!$H61:$AA61,"NO"))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IF(COUNTA(Month_6!$B62:$AA62)=0,"",COUNTIF(Month_6!$H62:$AA62,"NO"))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IF(COUNTA(Month_6!$B63:$AA63)=0,"",COUNTIF(Month_6!$H63:$AA63,"NO"))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IF(COUNTA(Month_6!$B64:$AA64)=0,"",COUNTIF(Month_6!$H64:$AA64,"NO"))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IF(COUNTA(Month_6!$B65:$AA65)=0,"",COUNTIF(Month_6!$H65:$AA65,"NO"))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IF(COUNTA(Month_6!$B66:$AA66)=0,"",COUNTIF(Month_6!$H66:$AA66,"NO"))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IF(COUNTA(Month_6!$B67:$AA67)=0,"",COUNTIF(Month_6!$H67:$AA67,"NO"))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IF(COUNTA(Month_6!$B68:$AA68)=0,"",COUNTIF(Month_6!$H68:$AA68,"NO"))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IF(COUNTA(Month_6!$B69:$AA69)=0,"",COUNTIF(Month_6!$H69:$AA69,"NO"))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IF(COUNTA(Month_6!$B70:$AA70)=0,"",COUNTIF(Month_6!$H70:$AA70,"NO"))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IF(COUNTA(Month_6!$B71:$AA71)=0,"",COUNTIF(Month_6!$H71:$AA71,"NO"))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IF(COUNTA(Month_6!$B72:$AA72)=0,"",COUNTIF(Month_6!$H72:$AA72,"NO"))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IF(COUNTA(Month_6!$B73:$AA73)=0,"",COUNTIF(Month_6!$H73:$AA73,"NO"))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IF(COUNTA(Month_6!$B74:$AA74)=0,"",COUNTIF(Month_6!$H74:$AA74,"NO"))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IF(COUNTA(Month_6!$B75:$AA75)=0,"",COUNTIF(Month_6!$H75:$AA75,"NO"))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IF(COUNTA(Month_6!$B76:$AA76)=0,"",COUNTIF(Month_6!$H76:$AA76,"NO"))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IF(COUNTA(Month_6!$B77:$AA77)=0,"",COUNTIF(Month_6!$H77:$AA77,"NO"))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IF(COUNTA(Month_6!$B78:$AA78)=0,"",COUNTIF(Month_6!$H78:$AA78,"NO"))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IF(COUNTA(Month_6!$B79:$AA79)=0,"",COUNTIF(Month_6!$H79:$AA79,"NO"))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IF(COUNTA(Month_6!$B80:$AA80)=0,"",COUNTIF(Month_6!$H80:$AA80,"NO"))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IF(COUNTA(Month_6!$B81:$AA81)=0,"",COUNTIF(Month_6!$H81:$AA81,"NO"))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IF(COUNTA(Month_6!$B82:$AA82)=0,"",COUNTIF(Month_6!$H82:$AA82,"NO"))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IF(COUNTA(Month_6!$B83:$AA83)=0,"",COUNTIF(Month_6!$H83:$AA83,"NO"))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IF(COUNTA(Month_6!$B84:$AA84)=0,"",COUNTIF(Month_6!$H84:$AA84,"NO"))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IF(COUNTA(Month_6!$B85:$AA85)=0,"",COUNTIF(Month_6!$H85:$AA85,"NO"))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IF(COUNTA(Month_6!$B86:$AA86)=0,"",COUNTIF(Month_6!$H86:$AA86,"NO"))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IF(COUNTA(Month_6!$B87:$AA87)=0,"",COUNTIF(Month_6!$H87:$AA87,"NO"))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IF(COUNTA(Month_6!$B88:$AA88)=0,"",COUNTIF(Month_6!$H88:$AA88,"NO"))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IF(COUNTA(Month_6!$B89:$AA89)=0,"",COUNTIF(Month_6!$H89:$AA89,"NO"))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IF(COUNTA(Month_6!$B90:$AA90)=0,"",COUNTIF(Month_6!$H90:$AA90,"NO"))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IF(COUNTA(Month_6!$B91:$AA91)=0,"",COUNTIF(Month_6!$H91:$AA91,"NO"))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IF(COUNTA(Month_6!$B92:$AA92)=0,"",COUNTIF(Month_6!$H92:$AA92,"NO"))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IF(COUNTA(Month_6!$B93:$AA93)=0,"",COUNTIF(Month_6!$H93:$AA93,"NO"))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IF(COUNTA(Month_6!$B94:$AA94)=0,"",COUNTIF(Month_6!$H94:$AA94,"NO"))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IF(COUNTA(Month_6!$B95:$AA95)=0,"",COUNTIF(Month_6!$H95:$AA95,"NO"))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IF(COUNTA(Month_6!$B96:$AA96)=0,"",COUNTIF(Month_6!$H96:$AA96,"NO"))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IF(COUNTA(Month_6!$B97:$AA97)=0,"",COUNTIF(Month_6!$H97:$AA97,"NO"))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IF(COUNTA(Month_6!$B98:$AA98)=0,"",COUNTIF(Month_6!$H98:$AA98,"NO"))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IF(COUNTA(Month_6!$B99:$AA99)=0,"",COUNTIF(Month_6!$H99:$AA99,"NO"))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IF(COUNTA(Month_6!$B100:$AA100)=0,"",COUNTIF(Month_6!$H100:$AA100,"NO"))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IF(COUNTA(Month_6!$B101:$AA101)=0,"",COUNTIF(Month_6!$H101:$AA101,"NO"))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IF(COUNTA(Month_6!$B102:$AA102)=0,"",COUNTIF(Month_6!$H102:$AA102,"NO"))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IF(COUNTA(Month_6!$B103:$AA103)=0,"",COUNTIF(Month_6!$H103:$AA103,"NO"))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IF(COUNTA(Month_6!$B104:$AA104)=0,"",COUNTIF(Month_6!$H104:$AA104,"NO"))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IF(COUNTA(Month_6!$B105:$AA105)=0,"",COUNTIF(Month_6!$H105:$AA105,"NO"))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IF(COUNTA(Month_6!$B106:$AA106)=0,"",COUNTIF(Month_6!$H106:$AA106,"NO"))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IF(COUNTA(Month_6!$B107:$AA107)=0,"",COUNTIF(Month_6!$H107:$AA107,"NO"))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IF(COUNTA(Month_6!$B108:$AA108)=0,"",COUNTIF(Month_6!$H108:$AA108,"NO"))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IF(COUNTA(Month_6!$B109:$AA109)=0,"",COUNTIF(Month_6!$H109:$AA109,"NO"))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IF(COUNTA(Month_6!$B110:$AA110)=0,"",COUNTIF(Month_6!$H110:$AA110,"NO"))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IF(COUNTA(Month_6!$B111:$AA111)=0,"",COUNTIF(Month_6!$H111:$AA111,"NO"))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IF(COUNTA(Month_6!$B112:$AA112)=0,"",COUNTIF(Month_6!$H112:$AA112,"NO"))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IF(COUNTA(Month_6!$B113:$AA113)=0,"",COUNTIF(Month_6!$H113:$AA113,"NO"))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IF(COUNTA(Month_6!$B114:$AA114)=0,"",COUNTIF(Month_6!$H114:$AA114,"NO"))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IF(COUNTA(Month_6!$B115:$AA115)=0,"",COUNTIF(Month_6!$H115:$AA115,"NO"))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IF(COUNTA(Month_6!$B116:$AA116)=0,"",COUNTIF(Month_6!$H116:$AA116,"NO"))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IF(COUNTA(Month_6!$B117:$AA117)=0,"",COUNTIF(Month_6!$H117:$AA117,"NO"))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IF(COUNTA(Month_6!$B118:$AA118)=0,"",COUNTIF(Month_6!$H118:$AA118,"NO"))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IF(COUNTA(Month_6!$B119:$AA119)=0,"",COUNTIF(Month_6!$H119:$AA119,"NO"))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IF(COUNTA(Month_6!$B120:$AA120)=0,"",COUNTIF(Month_6!$H120:$AA120,"NO"))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IF(COUNTA(Month_6!$B121:$AA121)=0,"",COUNTIF(Month_6!$H121:$AA121,"NO"))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IF(COUNTA(Month_6!$B122:$AA122)=0,"",COUNTIF(Month_6!$H122:$AA122,"NO"))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IF(COUNTA(Month_6!$B123:$AA123)=0,"",COUNTIF(Month_6!$H123:$AA123,"NO"))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IF(COUNTA(Month_6!$B124:$AA124)=0,"",COUNTIF(Month_6!$H124:$AA124,"NO"))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IF(COUNTA(Month_6!$B125:$AA125)=0,"",COUNTIF(Month_6!$H125:$AA125,"NO"))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IF(COUNTA(Month_6!$B126:$AA126)=0,"",COUNTIF(Month_6!$H126:$AA126,"NO"))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IF(COUNTA(Month_6!$B127:$AA127)=0,"",COUNTIF(Month_6!$H127:$AA127,"NO"))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IF(COUNTA(Month_6!$B128:$AA128)=0,"",COUNTIF(Month_6!$H128:$AA128,"NO"))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IF(COUNTA(Month_6!$B129:$AA129)=0,"",COUNTIF(Month_6!$H129:$AA129,"NO"))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IF(COUNTA(Month_6!$B130:$AA130)=0,"",COUNTIF(Month_6!$H130:$AA130,"NO"))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IF(COUNTA(Month_6!$B131:$AA131)=0,"",COUNTIF(Month_6!$H131:$AA131,"NO"))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IF(COUNTA(Month_6!$B132:$AA132)=0,"",COUNTIF(Month_6!$H132:$AA132,"NO"))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IF(COUNTA(Month_6!$B133:$AA133)=0,"",COUNTIF(Month_6!$H133:$AA133,"NO"))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IF(COUNTA(Month_6!$B134:$AA134)=0,"",COUNTIF(Month_6!$H134:$AA134,"NO"))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IF(COUNTA(Month_6!$B135:$AA135)=0,"",COUNTIF(Month_6!$H135:$AA135,"NO"))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IF(COUNTA(Month_6!$B136:$AA136)=0,"",COUNTIF(Month_6!$H136:$AA136,"NO"))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IF(COUNTA(Month_6!$B137:$AA137)=0,"",COUNTIF(Month_6!$H137:$AA137,"NO"))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IF(COUNTA(Month_6!$B138:$AA138)=0,"",COUNTIF(Month_6!$H138:$AA138,"NO"))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IF(COUNTA(Month_6!$B139:$AA139)=0,"",COUNTIF(Month_6!$H139:$AA139,"NO"))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IF(COUNTA(Month_6!$B140:$AA140)=0,"",COUNTIF(Month_6!$H140:$AA140,"NO"))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IF(COUNTA(Month_6!$B141:$AA141)=0,"",COUNTIF(Month_6!$H141:$AA141,"NO"))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IF(COUNTA(Month_6!$B142:$AA142)=0,"",COUNTIF(Month_6!$H142:$AA142,"NO"))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IF(COUNTA(Month_6!$B143:$AA143)=0,"",COUNTIF(Month_6!$H143:$AA143,"NO"))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IF(COUNTA(Month_6!$B144:$AA144)=0,"",COUNTIF(Month_6!$H144:$AA144,"NO"))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IF(COUNTA(Month_6!$B145:$AA145)=0,"",COUNTIF(Month_6!$H145:$AA145,"NO"))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IF(COUNTA(Month_6!$B146:$AA146)=0,"",COUNTIF(Month_6!$H146:$AA146,"NO"))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IF(COUNTA(Month_6!$B147:$AA147)=0,"",COUNTIF(Month_6!$H147:$AA147,"NO"))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IF(COUNTA(Month_6!$B148:$AA148)=0,"",COUNTIF(Month_6!$H148:$AA148,"NO"))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IF(COUNTA(Month_6!$B149:$AA149)=0,"",COUNTIF(Month_6!$H149:$AA149,"NO"))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IF(COUNTA(Month_6!$B150:$AA150)=0,"",COUNTIF(Month_6!$H150:$AA150,"NO"))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IF(COUNTA(Month_6!$B151:$AA151)=0,"",COUNTIF(Month_6!$H151:$AA151,"NO"))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IF(COUNTA(Month_6!$B152:$AA152)=0,"",COUNTIF(Month_6!$H152:$AA152,"NO"))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IF(COUNTA(Month_6!$B153:$AA153)=0,"",COUNTIF(Month_6!$H153:$AA153,"NO"))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IF(COUNTA(Month_6!$B154:$AA154)=0,"",COUNTIF(Month_6!$H154:$AA154,"NO"))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IF(COUNTA(Month_6!$B155:$AA155)=0,"",COUNTIF(Month_6!$H155:$AA155,"NO"))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IF(COUNTA(Month_6!$B156:$AA156)=0,"",COUNTIF(Month_6!$H156:$AA156,"NO"))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IF(COUNTA(Month_6!$B157:$AA157)=0,"",COUNTIF(Month_6!$H157:$AA157,"NO"))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IF(COUNTA(Month_6!$B158:$AA158)=0,"",COUNTIF(Month_6!$H158:$AA158,"NO"))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IF(COUNTA(Month_6!$B159:$AA159)=0,"",COUNTIF(Month_6!$H159:$AA159,"NO"))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IF(COUNTA(Month_6!$B160:$AA160)=0,"",COUNTIF(Month_6!$H160:$AA160,"NO"))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IF(COUNTA(Month_6!$B161:$AA161)=0,"",COUNTIF(Month_6!$H161:$AA161,"NO"))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IF(COUNTA(Month_6!$B162:$AA162)=0,"",COUNTIF(Month_6!$H162:$AA162,"NO"))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IF(COUNTA(Month_6!$B163:$AA163)=0,"",COUNTIF(Month_6!$H163:$AA163,"NO"))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IF(COUNTA(Month_6!$B164:$AA164)=0,"",COUNTIF(Month_6!$H164:$AA164,"NO"))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IF(COUNTA(Month_6!$B165:$AA165)=0,"",COUNTIF(Month_6!$H165:$AA165,"NO"))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IF(COUNTA(Month_6!$B166:$AA166)=0,"",COUNTIF(Month_6!$H166:$AA166,"NO"))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IF(COUNTA(Month_6!$B167:$AA167)=0,"",COUNTIF(Month_6!$H167:$AA167,"NO"))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IF(COUNTA(Month_6!$B168:$AA168)=0,"",COUNTIF(Month_6!$H168:$AA168,"NO"))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IF(COUNTA(Month_6!$B169:$AA169)=0,"",COUNTIF(Month_6!$H169:$AA169,"NO"))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IF(COUNTA(Month_6!$B170:$AA170)=0,"",COUNTIF(Month_6!$H170:$AA170,"NO"))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IF(COUNTA(Month_6!$B171:$AA171)=0,"",COUNTIF(Month_6!$H171:$AA171,"NO"))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IF(COUNTA(Month_6!$B172:$AA172)=0,"",COUNTIF(Month_6!$H172:$AA172,"NO"))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IF(COUNTA(Month_6!$B173:$AA173)=0,"",COUNTIF(Month_6!$H173:$AA173,"NO"))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IF(COUNTA(Month_6!$B174:$AA174)=0,"",COUNTIF(Month_6!$H174:$AA174,"NO"))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IF(COUNTA(Month_6!$B175:$AA175)=0,"",COUNTIF(Month_6!$H175:$AA175,"NO"))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IF(COUNTA(Month_6!$B176:$AA176)=0,"",COUNTIF(Month_6!$H176:$AA176,"NO"))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IF(COUNTA(Month_6!$B177:$AA177)=0,"",COUNTIF(Month_6!$H177:$AA177,"NO"))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IF(COUNTA(Month_6!$B178:$AA178)=0,"",COUNTIF(Month_6!$H178:$AA178,"NO"))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IF(COUNTA(Month_6!$B179:$AA179)=0,"",COUNTIF(Month_6!$H179:$AA179,"NO"))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IF(COUNTA(Month_6!$B180:$AA180)=0,"",COUNTIF(Month_6!$H180:$AA180,"NO"))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IF(COUNTA(Month_6!$B181:$AA181)=0,"",COUNTIF(Month_6!$H181:$AA181,"NO"))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IF(COUNTA(Month_6!$B182:$AA182)=0,"",COUNTIF(Month_6!$H182:$AA182,"NO"))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IF(COUNTA(Month_6!$B183:$AA183)=0,"",COUNTIF(Month_6!$H183:$AA183,"NO"))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IF(COUNTA(Month_6!$B184:$AA184)=0,"",COUNTIF(Month_6!$H184:$AA184,"NO"))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IF(COUNTA(Month_6!$B185:$AA185)=0,"",COUNTIF(Month_6!$H185:$AA185,"NO"))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IF(COUNTA(Month_6!$B186:$AA186)=0,"",COUNTIF(Month_6!$H186:$AA186,"NO"))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IF(COUNTA(Month_6!$B187:$AA187)=0,"",COUNTIF(Month_6!$H187:$AA187,"NO"))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IF(COUNTA(Month_6!$B188:$AA188)=0,"",COUNTIF(Month_6!$H188:$AA188,"NO"))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IF(COUNTA(Month_6!$B189:$AA189)=0,"",COUNTIF(Month_6!$H189:$AA189,"NO"))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IF(COUNTA(Month_6!$B190:$AA190)=0,"",COUNTIF(Month_6!$H190:$AA190,"NO"))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IF(COUNTA(Month_6!$B191:$AA191)=0,"",COUNTIF(Month_6!$H191:$AA191,"NO"))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IF(COUNTA(Month_6!$B192:$AA192)=0,"",COUNTIF(Month_6!$H192:$AA192,"NO"))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IF(COUNTA(Month_6!$B193:$AA193)=0,"",COUNTIF(Month_6!$H193:$AA193,"NO"))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IF(COUNTA(Month_6!$B194:$AA194)=0,"",COUNTIF(Month_6!$H194:$AA194,"NO"))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IF(COUNTA(Month_6!$B195:$AA195)=0,"",COUNTIF(Month_6!$H195:$AA195,"NO"))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IF(COUNTA(Month_6!$B196:$AA196)=0,"",COUNTIF(Month_6!$H196:$AA196,"NO"))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IF(COUNTA(Month_6!$B197:$AA197)=0,"",COUNTIF(Month_6!$H197:$AA197,"NO"))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IF(COUNTA(Month_6!$B198:$AA198)=0,"",COUNTIF(Month_6!$H198:$AA198,"NO"))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IF(COUNTA(Month_6!$B199:$AA199)=0,"",COUNTIF(Month_6!$H199:$AA199,"NO"))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IF(COUNTA(Month_6!$B200:$AA200)=0,"",COUNTIF(Month_6!$H200:$AA200,"NO"))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IF(COUNTA(Month_6!$B201:$AA201)=0,"",COUNTIF(Month_6!$H201:$AA201,"NO"))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IF(COUNTA(Month_6!$B202:$AA202)=0,"",COUNTIF(Month_6!$H202:$AA202,"NO"))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IF(COUNTA(Month_6!$B203:$AA203)=0,"",COUNTIF(Month_6!$H203:$AA203,"NO"))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IF(COUNTA(Month_6!$B204:$AA204)=0,"",COUNTIF(Month_6!$H204:$AA204,"NO"))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IF(COUNTA(Month_6!$B205:$AA205)=0,"",COUNTIF(Month_6!$H205:$AA205,"NO"))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IF(COUNTA(Month_6!$B206:$AA206)=0,"",COUNTIF(Month_6!$H206:$AA206,"NO"))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IF(COUNTA(Month_6!$B207:$AA207)=0,"",COUNTIF(Month_6!$H207:$AA207,"NO"))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IF(COUNTA(Month_6!$B208:$AA208)=0,"",COUNTIF(Month_6!$H208:$AA208,"NO"))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IF(COUNTA(Month_6!$B209:$AA209)=0,"",COUNTIF(Month_6!$H209:$AA209,"NO"))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IF(COUNTA(Month_6!$B210:$AA210)=0,"",COUNTIF(Month_6!$H210:$AA210,"NO"))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IF(COUNTA(Month_6!$B211:$AA211)=0,"",COUNTIF(Month_6!$H211:$AA211,"NO"))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IF(COUNTA(Month_6!$B212:$AA212)=0,"",COUNTIF(Month_6!$H212:$AA212,"NO"))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IF(COUNTA(Month_6!$B213:$AA213)=0,"",COUNTIF(Month_6!$H213:$AA213,"NO"))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IF(COUNTA(Month_6!$B214:$AA214)=0,"",COUNTIF(Month_6!$H214:$AA214,"NO"))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IF(COUNTA(Month_6!$B215:$AA215)=0,"",COUNTIF(Month_6!$H215:$AA215,"NO"))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IF(COUNTA(Month_6!$B216:$AA216)=0,"",COUNTIF(Month_6!$H216:$AA216,"NO"))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IF(COUNTA(Month_6!$B217:$AA217)=0,"",COUNTIF(Month_6!$H217:$AA217,"NO"))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IF(COUNTA(Month_6!$B218:$AA218)=0,"",COUNTIF(Month_6!$H218:$AA218,"NO"))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IF(COUNTA(Month_6!$B219:$AA219)=0,"",COUNTIF(Month_6!$H219:$AA219,"NO"))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IF(COUNTA(Month_6!$B220:$AA220)=0,"",COUNTIF(Month_6!$H220:$AA220,"NO"))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IF(COUNTA(Month_6!$B221:$AA221)=0,"",COUNTIF(Month_6!$H221:$AA221,"NO"))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IF(COUNTA(Month_6!$B222:$AA222)=0,"",COUNTIF(Month_6!$H222:$AA222,"NO"))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IF(COUNTA(Month_6!$B223:$AA223)=0,"",COUNTIF(Month_6!$H223:$AA223,"NO"))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IF(COUNTA(Month_6!$B224:$AA224)=0,"",COUNTIF(Month_6!$H224:$AA224,"NO"))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IF(COUNTA(Month_6!$B225:$AA225)=0,"",COUNTIF(Month_6!$H225:$AA225,"NO"))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IF(COUNTA(Month_6!$B226:$AA226)=0,"",COUNTIF(Month_6!$H226:$AA226,"NO"))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IF(COUNTA(Month_6!$B227:$AA227)=0,"",COUNTIF(Month_6!$H227:$AA227,"NO"))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IF(COUNTA(Month_6!$B228:$AA228)=0,"",COUNTIF(Month_6!$H228:$AA228,"NO"))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IF(COUNTA(Month_6!$B229:$AA229)=0,"",COUNTIF(Month_6!$H229:$AA229,"NO"))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IF(COUNTA(Month_6!$B230:$AA230)=0,"",COUNTIF(Month_6!$H230:$AA230,"NO"))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IF(COUNTA(Month_6!$B231:$AA231)=0,"",COUNTIF(Month_6!$H231:$AA231,"NO"))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IF(COUNTA(Month_6!$B232:$AA232)=0,"",COUNTIF(Month_6!$H232:$AA232,"NO"))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IF(COUNTA(Month_6!$B233:$AA233)=0,"",COUNTIF(Month_6!$H233:$AA233,"NO"))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IF(COUNTA(Month_6!$B234:$AA234)=0,"",COUNTIF(Month_6!$H234:$AA234,"NO"))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IF(COUNTA(Month_6!$B235:$AA235)=0,"",COUNTIF(Month_6!$H235:$AA235,"NO"))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IF(COUNTA(Month_6!$B236:$AA236)=0,"",COUNTIF(Month_6!$H236:$AA236,"NO"))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IF(COUNTA(Month_6!$B237:$AA237)=0,"",COUNTIF(Month_6!$H237:$AA237,"NO"))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IF(COUNTA(Month_6!$B238:$AA238)=0,"",COUNTIF(Month_6!$H238:$AA238,"NO"))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IF(COUNTA(Month_6!$B239:$AA239)=0,"",COUNTIF(Month_6!$H239:$AA239,"NO"))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IF(COUNTA(Month_6!$B240:$AA240)=0,"",COUNTIF(Month_6!$H240:$AA240,"NO"))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IF(COUNTA(Month_6!$B241:$AA241)=0,"",COUNTIF(Month_6!$H241:$AA241,"NO"))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IF(COUNTA(Month_6!$B242:$AA242)=0,"",COUNTIF(Month_6!$H242:$AA242,"NO"))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IF(COUNTA(Month_6!$B243:$AA243)=0,"",COUNTIF(Month_6!$H243:$AA243,"NO"))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IF(COUNTA(Month_6!$B244:$AA244)=0,"",COUNTIF(Month_6!$H244:$AA244,"NO"))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IF(COUNTA(Month_6!$B245:$AA245)=0,"",COUNTIF(Month_6!$H245:$AA245,"NO"))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IF(COUNTA(Month_6!$B246:$AA246)=0,"",COUNTIF(Month_6!$H246:$AA246,"NO"))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IF(COUNTA(Month_6!$B247:$AA247)=0,"",COUNTIF(Month_6!$H247:$AA247,"NO"))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IF(COUNTA(Month_6!$B248:$AA248)=0,"",COUNTIF(Month_6!$H248:$AA248,"NO"))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IF(COUNTA(Month_6!$B249:$AA249)=0,"",COUNTIF(Month_6!$H249:$AA249,"NO"))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IF(COUNTA(Month_6!$B250:$AA250)=0,"",COUNTIF(Month_6!$H250:$AA250,"NO"))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2538B7E0-ACEF-4F92-9CAC-11BE58CBD742}">
      <formula1>"Orientation,Annual,Other"</formula1>
    </dataValidation>
    <dataValidation type="list" allowBlank="1" showInputMessage="1" showErrorMessage="1" sqref="H4:AA250" xr:uid="{06697117-9B39-4921-BCA7-4F08F3A3C708}">
      <formula1>"YES,NO"</formula1>
    </dataValidation>
    <dataValidation type="list" allowBlank="1" showInputMessage="1" showErrorMessage="1" sqref="F4:F250" xr:uid="{B62C3140-B484-4303-8D46-CE9F0ACAFC42}">
      <formula1>"7a - 11a,11a - 3p,3p - 7p,7p - 11p,11p - 3a,3a - 7a"</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53E99-9F23-4E24-958C-7D99ABA67870}">
  <sheetPr codeName="Sheet15"/>
  <dimension ref="A1:AB250"/>
  <sheetViews>
    <sheetView workbookViewId="0">
      <pane xSplit="7" ySplit="3" topLeftCell="H4" activePane="bottomRight" state="frozen"/>
      <selection pane="topRight" activeCell="G1" sqref="G1"/>
      <selection pane="bottomLeft" activeCell="A4" sqref="A4"/>
      <selection pane="bottomRight" activeCell="H1" sqref="H1"/>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Rates'!I4="","MONTH 1",'SUMMARY Rates'!I4)</f>
        <v>Month_7</v>
      </c>
      <c r="B1" s="74"/>
      <c r="C1" s="74"/>
      <c r="D1" s="74"/>
      <c r="E1" s="74"/>
      <c r="F1" s="74"/>
      <c r="G1" s="74"/>
      <c r="H1" s="12"/>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IF(COUNTA(Month_7!$B4:$AA4)=0,"",COUNTIF(Month_7!$H4:$AA4,"NO"))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IF(COUNTA(Month_7!$B5:$AA5)=0,"",COUNTIF(Month_7!$H5:$AA5,"NO"))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IF(COUNTA(Month_7!$B6:$AA6)=0,"",COUNTIF(Month_7!$H6:$AA6,"NO"))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IF(COUNTA(Month_7!$B7:$AA7)=0,"",COUNTIF(Month_7!$H7:$AA7,"NO"))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IF(COUNTA(Month_7!$B8:$AA8)=0,"",COUNTIF(Month_7!$H8:$AA8,"NO"))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IF(COUNTA(Month_7!$B9:$AA9)=0,"",COUNTIF(Month_7!$H9:$AA9,"NO"))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IF(COUNTA(Month_7!$B10:$AA10)=0,"",COUNTIF(Month_7!$H10:$AA10,"NO"))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IF(COUNTA(Month_7!$B11:$AA11)=0,"",COUNTIF(Month_7!$H11:$AA11,"NO"))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IF(COUNTA(Month_7!$B12:$AA12)=0,"",COUNTIF(Month_7!$H12:$AA12,"NO"))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IF(COUNTA(Month_7!$B13:$AA13)=0,"",COUNTIF(Month_7!$H13:$AA13,"NO"))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IF(COUNTA(Month_7!$B14:$AA14)=0,"",COUNTIF(Month_7!$H14:$AA14,"NO"))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IF(COUNTA(Month_7!$B15:$AA15)=0,"",COUNTIF(Month_7!$H15:$AA15,"NO"))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IF(COUNTA(Month_7!$B16:$AA16)=0,"",COUNTIF(Month_7!$H16:$AA16,"NO"))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IF(COUNTA(Month_7!$B17:$AA17)=0,"",COUNTIF(Month_7!$H17:$AA17,"NO"))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IF(COUNTA(Month_7!$B18:$AA18)=0,"",COUNTIF(Month_7!$H18:$AA18,"NO"))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IF(COUNTA(Month_7!$B19:$AA19)=0,"",COUNTIF(Month_7!$H19:$AA19,"NO"))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IF(COUNTA(Month_7!$B20:$AA20)=0,"",COUNTIF(Month_7!$H20:$AA20,"NO"))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IF(COUNTA(Month_7!$B21:$AA21)=0,"",COUNTIF(Month_7!$H21:$AA21,"NO"))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IF(COUNTA(Month_7!$B22:$AA22)=0,"",COUNTIF(Month_7!$H22:$AA22,"NO"))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IF(COUNTA(Month_7!$B23:$AA23)=0,"",COUNTIF(Month_7!$H23:$AA23,"NO"))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IF(COUNTA(Month_7!$B24:$AA24)=0,"",COUNTIF(Month_7!$H24:$AA24,"NO"))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IF(COUNTA(Month_7!$B25:$AA25)=0,"",COUNTIF(Month_7!$H25:$AA25,"NO"))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IF(COUNTA(Month_7!$B26:$AA26)=0,"",COUNTIF(Month_7!$H26:$AA26,"NO"))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IF(COUNTA(Month_7!$B27:$AA27)=0,"",COUNTIF(Month_7!$H27:$AA27,"NO"))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IF(COUNTA(Month_7!$B28:$AA28)=0,"",COUNTIF(Month_7!$H28:$AA28,"NO"))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IF(COUNTA(Month_7!$B29:$AA29)=0,"",COUNTIF(Month_7!$H29:$AA29,"NO"))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IF(COUNTA(Month_7!$B30:$AA30)=0,"",COUNTIF(Month_7!$H30:$AA30,"NO"))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IF(COUNTA(Month_7!$B31:$AA31)=0,"",COUNTIF(Month_7!$H31:$AA31,"NO"))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IF(COUNTA(Month_7!$B32:$AA32)=0,"",COUNTIF(Month_7!$H32:$AA32,"NO"))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IF(COUNTA(Month_7!$B33:$AA33)=0,"",COUNTIF(Month_7!$H33:$AA33,"NO"))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IF(COUNTA(Month_7!$B34:$AA34)=0,"",COUNTIF(Month_7!$H34:$AA34,"NO"))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IF(COUNTA(Month_7!$B35:$AA35)=0,"",COUNTIF(Month_7!$H35:$AA35,"NO"))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IF(COUNTA(Month_7!$B36:$AA36)=0,"",COUNTIF(Month_7!$H36:$AA36,"NO"))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IF(COUNTA(Month_7!$B37:$AA37)=0,"",COUNTIF(Month_7!$H37:$AA37,"NO"))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IF(COUNTA(Month_7!$B38:$AA38)=0,"",COUNTIF(Month_7!$H38:$AA38,"NO"))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IF(COUNTA(Month_7!$B39:$AA39)=0,"",COUNTIF(Month_7!$H39:$AA39,"NO"))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IF(COUNTA(Month_7!$B40:$AA40)=0,"",COUNTIF(Month_7!$H40:$AA40,"NO"))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IF(COUNTA(Month_7!$B41:$AA41)=0,"",COUNTIF(Month_7!$H41:$AA41,"NO"))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IF(COUNTA(Month_7!$B42:$AA42)=0,"",COUNTIF(Month_7!$H42:$AA42,"NO"))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IF(COUNTA(Month_7!$B43:$AA43)=0,"",COUNTIF(Month_7!$H43:$AA43,"NO"))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IF(COUNTA(Month_7!$B44:$AA44)=0,"",COUNTIF(Month_7!$H44:$AA44,"NO"))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IF(COUNTA(Month_7!$B45:$AA45)=0,"",COUNTIF(Month_7!$H45:$AA45,"NO"))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IF(COUNTA(Month_7!$B46:$AA46)=0,"",COUNTIF(Month_7!$H46:$AA46,"NO"))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IF(COUNTA(Month_7!$B47:$AA47)=0,"",COUNTIF(Month_7!$H47:$AA47,"NO"))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IF(COUNTA(Month_7!$B48:$AA48)=0,"",COUNTIF(Month_7!$H48:$AA48,"NO"))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IF(COUNTA(Month_7!$B49:$AA49)=0,"",COUNTIF(Month_7!$H49:$AA49,"NO"))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IF(COUNTA(Month_7!$B50:$AA50)=0,"",COUNTIF(Month_7!$H50:$AA50,"NO"))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IF(COUNTA(Month_7!$B51:$AA51)=0,"",COUNTIF(Month_7!$H51:$AA51,"NO"))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IF(COUNTA(Month_7!$B52:$AA52)=0,"",COUNTIF(Month_7!$H52:$AA52,"NO"))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IF(COUNTA(Month_7!$B53:$AA53)=0,"",COUNTIF(Month_7!$H53:$AA53,"NO"))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IF(COUNTA(Month_7!$B54:$AA54)=0,"",COUNTIF(Month_7!$H54:$AA54,"NO"))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IF(COUNTA(Month_7!$B55:$AA55)=0,"",COUNTIF(Month_7!$H55:$AA55,"NO"))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IF(COUNTA(Month_7!$B56:$AA56)=0,"",COUNTIF(Month_7!$H56:$AA56,"NO"))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IF(COUNTA(Month_7!$B57:$AA57)=0,"",COUNTIF(Month_7!$H57:$AA57,"NO"))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IF(COUNTA(Month_7!$B58:$AA58)=0,"",COUNTIF(Month_7!$H58:$AA58,"NO"))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IF(COUNTA(Month_7!$B59:$AA59)=0,"",COUNTIF(Month_7!$H59:$AA59,"NO"))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IF(COUNTA(Month_7!$B60:$AA60)=0,"",COUNTIF(Month_7!$H60:$AA60,"NO"))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IF(COUNTA(Month_7!$B61:$AA61)=0,"",COUNTIF(Month_7!$H61:$AA61,"NO"))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IF(COUNTA(Month_7!$B62:$AA62)=0,"",COUNTIF(Month_7!$H62:$AA62,"NO"))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IF(COUNTA(Month_7!$B63:$AA63)=0,"",COUNTIF(Month_7!$H63:$AA63,"NO"))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IF(COUNTA(Month_7!$B64:$AA64)=0,"",COUNTIF(Month_7!$H64:$AA64,"NO"))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IF(COUNTA(Month_7!$B65:$AA65)=0,"",COUNTIF(Month_7!$H65:$AA65,"NO"))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IF(COUNTA(Month_7!$B66:$AA66)=0,"",COUNTIF(Month_7!$H66:$AA66,"NO"))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IF(COUNTA(Month_7!$B67:$AA67)=0,"",COUNTIF(Month_7!$H67:$AA67,"NO"))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IF(COUNTA(Month_7!$B68:$AA68)=0,"",COUNTIF(Month_7!$H68:$AA68,"NO"))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IF(COUNTA(Month_7!$B69:$AA69)=0,"",COUNTIF(Month_7!$H69:$AA69,"NO"))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IF(COUNTA(Month_7!$B70:$AA70)=0,"",COUNTIF(Month_7!$H70:$AA70,"NO"))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IF(COUNTA(Month_7!$B71:$AA71)=0,"",COUNTIF(Month_7!$H71:$AA71,"NO"))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IF(COUNTA(Month_7!$B72:$AA72)=0,"",COUNTIF(Month_7!$H72:$AA72,"NO"))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IF(COUNTA(Month_7!$B73:$AA73)=0,"",COUNTIF(Month_7!$H73:$AA73,"NO"))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IF(COUNTA(Month_7!$B74:$AA74)=0,"",COUNTIF(Month_7!$H74:$AA74,"NO"))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IF(COUNTA(Month_7!$B75:$AA75)=0,"",COUNTIF(Month_7!$H75:$AA75,"NO"))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IF(COUNTA(Month_7!$B76:$AA76)=0,"",COUNTIF(Month_7!$H76:$AA76,"NO"))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IF(COUNTA(Month_7!$B77:$AA77)=0,"",COUNTIF(Month_7!$H77:$AA77,"NO"))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IF(COUNTA(Month_7!$B78:$AA78)=0,"",COUNTIF(Month_7!$H78:$AA78,"NO"))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IF(COUNTA(Month_7!$B79:$AA79)=0,"",COUNTIF(Month_7!$H79:$AA79,"NO"))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IF(COUNTA(Month_7!$B80:$AA80)=0,"",COUNTIF(Month_7!$H80:$AA80,"NO"))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IF(COUNTA(Month_7!$B81:$AA81)=0,"",COUNTIF(Month_7!$H81:$AA81,"NO"))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IF(COUNTA(Month_7!$B82:$AA82)=0,"",COUNTIF(Month_7!$H82:$AA82,"NO"))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IF(COUNTA(Month_7!$B83:$AA83)=0,"",COUNTIF(Month_7!$H83:$AA83,"NO"))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IF(COUNTA(Month_7!$B84:$AA84)=0,"",COUNTIF(Month_7!$H84:$AA84,"NO"))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IF(COUNTA(Month_7!$B85:$AA85)=0,"",COUNTIF(Month_7!$H85:$AA85,"NO"))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IF(COUNTA(Month_7!$B86:$AA86)=0,"",COUNTIF(Month_7!$H86:$AA86,"NO"))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IF(COUNTA(Month_7!$B87:$AA87)=0,"",COUNTIF(Month_7!$H87:$AA87,"NO"))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IF(COUNTA(Month_7!$B88:$AA88)=0,"",COUNTIF(Month_7!$H88:$AA88,"NO"))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IF(COUNTA(Month_7!$B89:$AA89)=0,"",COUNTIF(Month_7!$H89:$AA89,"NO"))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IF(COUNTA(Month_7!$B90:$AA90)=0,"",COUNTIF(Month_7!$H90:$AA90,"NO"))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IF(COUNTA(Month_7!$B91:$AA91)=0,"",COUNTIF(Month_7!$H91:$AA91,"NO"))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IF(COUNTA(Month_7!$B92:$AA92)=0,"",COUNTIF(Month_7!$H92:$AA92,"NO"))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IF(COUNTA(Month_7!$B93:$AA93)=0,"",COUNTIF(Month_7!$H93:$AA93,"NO"))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IF(COUNTA(Month_7!$B94:$AA94)=0,"",COUNTIF(Month_7!$H94:$AA94,"NO"))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IF(COUNTA(Month_7!$B95:$AA95)=0,"",COUNTIF(Month_7!$H95:$AA95,"NO"))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IF(COUNTA(Month_7!$B96:$AA96)=0,"",COUNTIF(Month_7!$H96:$AA96,"NO"))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IF(COUNTA(Month_7!$B97:$AA97)=0,"",COUNTIF(Month_7!$H97:$AA97,"NO"))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IF(COUNTA(Month_7!$B98:$AA98)=0,"",COUNTIF(Month_7!$H98:$AA98,"NO"))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IF(COUNTA(Month_7!$B99:$AA99)=0,"",COUNTIF(Month_7!$H99:$AA99,"NO"))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IF(COUNTA(Month_7!$B100:$AA100)=0,"",COUNTIF(Month_7!$H100:$AA100,"NO"))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IF(COUNTA(Month_7!$B101:$AA101)=0,"",COUNTIF(Month_7!$H101:$AA101,"NO"))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IF(COUNTA(Month_7!$B102:$AA102)=0,"",COUNTIF(Month_7!$H102:$AA102,"NO"))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IF(COUNTA(Month_7!$B103:$AA103)=0,"",COUNTIF(Month_7!$H103:$AA103,"NO"))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IF(COUNTA(Month_7!$B104:$AA104)=0,"",COUNTIF(Month_7!$H104:$AA104,"NO"))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IF(COUNTA(Month_7!$B105:$AA105)=0,"",COUNTIF(Month_7!$H105:$AA105,"NO"))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IF(COUNTA(Month_7!$B106:$AA106)=0,"",COUNTIF(Month_7!$H106:$AA106,"NO"))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IF(COUNTA(Month_7!$B107:$AA107)=0,"",COUNTIF(Month_7!$H107:$AA107,"NO"))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IF(COUNTA(Month_7!$B108:$AA108)=0,"",COUNTIF(Month_7!$H108:$AA108,"NO"))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IF(COUNTA(Month_7!$B109:$AA109)=0,"",COUNTIF(Month_7!$H109:$AA109,"NO"))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IF(COUNTA(Month_7!$B110:$AA110)=0,"",COUNTIF(Month_7!$H110:$AA110,"NO"))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IF(COUNTA(Month_7!$B111:$AA111)=0,"",COUNTIF(Month_7!$H111:$AA111,"NO"))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IF(COUNTA(Month_7!$B112:$AA112)=0,"",COUNTIF(Month_7!$H112:$AA112,"NO"))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IF(COUNTA(Month_7!$B113:$AA113)=0,"",COUNTIF(Month_7!$H113:$AA113,"NO"))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IF(COUNTA(Month_7!$B114:$AA114)=0,"",COUNTIF(Month_7!$H114:$AA114,"NO"))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IF(COUNTA(Month_7!$B115:$AA115)=0,"",COUNTIF(Month_7!$H115:$AA115,"NO"))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IF(COUNTA(Month_7!$B116:$AA116)=0,"",COUNTIF(Month_7!$H116:$AA116,"NO"))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IF(COUNTA(Month_7!$B117:$AA117)=0,"",COUNTIF(Month_7!$H117:$AA117,"NO"))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IF(COUNTA(Month_7!$B118:$AA118)=0,"",COUNTIF(Month_7!$H118:$AA118,"NO"))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IF(COUNTA(Month_7!$B119:$AA119)=0,"",COUNTIF(Month_7!$H119:$AA119,"NO"))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IF(COUNTA(Month_7!$B120:$AA120)=0,"",COUNTIF(Month_7!$H120:$AA120,"NO"))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IF(COUNTA(Month_7!$B121:$AA121)=0,"",COUNTIF(Month_7!$H121:$AA121,"NO"))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IF(COUNTA(Month_7!$B122:$AA122)=0,"",COUNTIF(Month_7!$H122:$AA122,"NO"))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IF(COUNTA(Month_7!$B123:$AA123)=0,"",COUNTIF(Month_7!$H123:$AA123,"NO"))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IF(COUNTA(Month_7!$B124:$AA124)=0,"",COUNTIF(Month_7!$H124:$AA124,"NO"))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IF(COUNTA(Month_7!$B125:$AA125)=0,"",COUNTIF(Month_7!$H125:$AA125,"NO"))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IF(COUNTA(Month_7!$B126:$AA126)=0,"",COUNTIF(Month_7!$H126:$AA126,"NO"))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IF(COUNTA(Month_7!$B127:$AA127)=0,"",COUNTIF(Month_7!$H127:$AA127,"NO"))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IF(COUNTA(Month_7!$B128:$AA128)=0,"",COUNTIF(Month_7!$H128:$AA128,"NO"))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IF(COUNTA(Month_7!$B129:$AA129)=0,"",COUNTIF(Month_7!$H129:$AA129,"NO"))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IF(COUNTA(Month_7!$B130:$AA130)=0,"",COUNTIF(Month_7!$H130:$AA130,"NO"))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IF(COUNTA(Month_7!$B131:$AA131)=0,"",COUNTIF(Month_7!$H131:$AA131,"NO"))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IF(COUNTA(Month_7!$B132:$AA132)=0,"",COUNTIF(Month_7!$H132:$AA132,"NO"))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IF(COUNTA(Month_7!$B133:$AA133)=0,"",COUNTIF(Month_7!$H133:$AA133,"NO"))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IF(COUNTA(Month_7!$B134:$AA134)=0,"",COUNTIF(Month_7!$H134:$AA134,"NO"))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IF(COUNTA(Month_7!$B135:$AA135)=0,"",COUNTIF(Month_7!$H135:$AA135,"NO"))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IF(COUNTA(Month_7!$B136:$AA136)=0,"",COUNTIF(Month_7!$H136:$AA136,"NO"))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IF(COUNTA(Month_7!$B137:$AA137)=0,"",COUNTIF(Month_7!$H137:$AA137,"NO"))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IF(COUNTA(Month_7!$B138:$AA138)=0,"",COUNTIF(Month_7!$H138:$AA138,"NO"))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IF(COUNTA(Month_7!$B139:$AA139)=0,"",COUNTIF(Month_7!$H139:$AA139,"NO"))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IF(COUNTA(Month_7!$B140:$AA140)=0,"",COUNTIF(Month_7!$H140:$AA140,"NO"))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IF(COUNTA(Month_7!$B141:$AA141)=0,"",COUNTIF(Month_7!$H141:$AA141,"NO"))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IF(COUNTA(Month_7!$B142:$AA142)=0,"",COUNTIF(Month_7!$H142:$AA142,"NO"))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IF(COUNTA(Month_7!$B143:$AA143)=0,"",COUNTIF(Month_7!$H143:$AA143,"NO"))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IF(COUNTA(Month_7!$B144:$AA144)=0,"",COUNTIF(Month_7!$H144:$AA144,"NO"))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IF(COUNTA(Month_7!$B145:$AA145)=0,"",COUNTIF(Month_7!$H145:$AA145,"NO"))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IF(COUNTA(Month_7!$B146:$AA146)=0,"",COUNTIF(Month_7!$H146:$AA146,"NO"))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IF(COUNTA(Month_7!$B147:$AA147)=0,"",COUNTIF(Month_7!$H147:$AA147,"NO"))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IF(COUNTA(Month_7!$B148:$AA148)=0,"",COUNTIF(Month_7!$H148:$AA148,"NO"))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IF(COUNTA(Month_7!$B149:$AA149)=0,"",COUNTIF(Month_7!$H149:$AA149,"NO"))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IF(COUNTA(Month_7!$B150:$AA150)=0,"",COUNTIF(Month_7!$H150:$AA150,"NO"))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IF(COUNTA(Month_7!$B151:$AA151)=0,"",COUNTIF(Month_7!$H151:$AA151,"NO"))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IF(COUNTA(Month_7!$B152:$AA152)=0,"",COUNTIF(Month_7!$H152:$AA152,"NO"))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IF(COUNTA(Month_7!$B153:$AA153)=0,"",COUNTIF(Month_7!$H153:$AA153,"NO"))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IF(COUNTA(Month_7!$B154:$AA154)=0,"",COUNTIF(Month_7!$H154:$AA154,"NO"))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IF(COUNTA(Month_7!$B155:$AA155)=0,"",COUNTIF(Month_7!$H155:$AA155,"NO"))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IF(COUNTA(Month_7!$B156:$AA156)=0,"",COUNTIF(Month_7!$H156:$AA156,"NO"))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IF(COUNTA(Month_7!$B157:$AA157)=0,"",COUNTIF(Month_7!$H157:$AA157,"NO"))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IF(COUNTA(Month_7!$B158:$AA158)=0,"",COUNTIF(Month_7!$H158:$AA158,"NO"))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IF(COUNTA(Month_7!$B159:$AA159)=0,"",COUNTIF(Month_7!$H159:$AA159,"NO"))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IF(COUNTA(Month_7!$B160:$AA160)=0,"",COUNTIF(Month_7!$H160:$AA160,"NO"))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IF(COUNTA(Month_7!$B161:$AA161)=0,"",COUNTIF(Month_7!$H161:$AA161,"NO"))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IF(COUNTA(Month_7!$B162:$AA162)=0,"",COUNTIF(Month_7!$H162:$AA162,"NO"))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IF(COUNTA(Month_7!$B163:$AA163)=0,"",COUNTIF(Month_7!$H163:$AA163,"NO"))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IF(COUNTA(Month_7!$B164:$AA164)=0,"",COUNTIF(Month_7!$H164:$AA164,"NO"))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IF(COUNTA(Month_7!$B165:$AA165)=0,"",COUNTIF(Month_7!$H165:$AA165,"NO"))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IF(COUNTA(Month_7!$B166:$AA166)=0,"",COUNTIF(Month_7!$H166:$AA166,"NO"))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IF(COUNTA(Month_7!$B167:$AA167)=0,"",COUNTIF(Month_7!$H167:$AA167,"NO"))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IF(COUNTA(Month_7!$B168:$AA168)=0,"",COUNTIF(Month_7!$H168:$AA168,"NO"))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IF(COUNTA(Month_7!$B169:$AA169)=0,"",COUNTIF(Month_7!$H169:$AA169,"NO"))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IF(COUNTA(Month_7!$B170:$AA170)=0,"",COUNTIF(Month_7!$H170:$AA170,"NO"))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IF(COUNTA(Month_7!$B171:$AA171)=0,"",COUNTIF(Month_7!$H171:$AA171,"NO"))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IF(COUNTA(Month_7!$B172:$AA172)=0,"",COUNTIF(Month_7!$H172:$AA172,"NO"))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IF(COUNTA(Month_7!$B173:$AA173)=0,"",COUNTIF(Month_7!$H173:$AA173,"NO"))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IF(COUNTA(Month_7!$B174:$AA174)=0,"",COUNTIF(Month_7!$H174:$AA174,"NO"))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IF(COUNTA(Month_7!$B175:$AA175)=0,"",COUNTIF(Month_7!$H175:$AA175,"NO"))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IF(COUNTA(Month_7!$B176:$AA176)=0,"",COUNTIF(Month_7!$H176:$AA176,"NO"))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IF(COUNTA(Month_7!$B177:$AA177)=0,"",COUNTIF(Month_7!$H177:$AA177,"NO"))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IF(COUNTA(Month_7!$B178:$AA178)=0,"",COUNTIF(Month_7!$H178:$AA178,"NO"))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IF(COUNTA(Month_7!$B179:$AA179)=0,"",COUNTIF(Month_7!$H179:$AA179,"NO"))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IF(COUNTA(Month_7!$B180:$AA180)=0,"",COUNTIF(Month_7!$H180:$AA180,"NO"))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IF(COUNTA(Month_7!$B181:$AA181)=0,"",COUNTIF(Month_7!$H181:$AA181,"NO"))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IF(COUNTA(Month_7!$B182:$AA182)=0,"",COUNTIF(Month_7!$H182:$AA182,"NO"))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IF(COUNTA(Month_7!$B183:$AA183)=0,"",COUNTIF(Month_7!$H183:$AA183,"NO"))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IF(COUNTA(Month_7!$B184:$AA184)=0,"",COUNTIF(Month_7!$H184:$AA184,"NO"))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IF(COUNTA(Month_7!$B185:$AA185)=0,"",COUNTIF(Month_7!$H185:$AA185,"NO"))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IF(COUNTA(Month_7!$B186:$AA186)=0,"",COUNTIF(Month_7!$H186:$AA186,"NO"))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IF(COUNTA(Month_7!$B187:$AA187)=0,"",COUNTIF(Month_7!$H187:$AA187,"NO"))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IF(COUNTA(Month_7!$B188:$AA188)=0,"",COUNTIF(Month_7!$H188:$AA188,"NO"))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IF(COUNTA(Month_7!$B189:$AA189)=0,"",COUNTIF(Month_7!$H189:$AA189,"NO"))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IF(COUNTA(Month_7!$B190:$AA190)=0,"",COUNTIF(Month_7!$H190:$AA190,"NO"))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IF(COUNTA(Month_7!$B191:$AA191)=0,"",COUNTIF(Month_7!$H191:$AA191,"NO"))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IF(COUNTA(Month_7!$B192:$AA192)=0,"",COUNTIF(Month_7!$H192:$AA192,"NO"))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IF(COUNTA(Month_7!$B193:$AA193)=0,"",COUNTIF(Month_7!$H193:$AA193,"NO"))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IF(COUNTA(Month_7!$B194:$AA194)=0,"",COUNTIF(Month_7!$H194:$AA194,"NO"))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IF(COUNTA(Month_7!$B195:$AA195)=0,"",COUNTIF(Month_7!$H195:$AA195,"NO"))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IF(COUNTA(Month_7!$B196:$AA196)=0,"",COUNTIF(Month_7!$H196:$AA196,"NO"))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IF(COUNTA(Month_7!$B197:$AA197)=0,"",COUNTIF(Month_7!$H197:$AA197,"NO"))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IF(COUNTA(Month_7!$B198:$AA198)=0,"",COUNTIF(Month_7!$H198:$AA198,"NO"))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IF(COUNTA(Month_7!$B199:$AA199)=0,"",COUNTIF(Month_7!$H199:$AA199,"NO"))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IF(COUNTA(Month_7!$B200:$AA200)=0,"",COUNTIF(Month_7!$H200:$AA200,"NO"))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IF(COUNTA(Month_7!$B201:$AA201)=0,"",COUNTIF(Month_7!$H201:$AA201,"NO"))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IF(COUNTA(Month_7!$B202:$AA202)=0,"",COUNTIF(Month_7!$H202:$AA202,"NO"))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IF(COUNTA(Month_7!$B203:$AA203)=0,"",COUNTIF(Month_7!$H203:$AA203,"NO"))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IF(COUNTA(Month_7!$B204:$AA204)=0,"",COUNTIF(Month_7!$H204:$AA204,"NO"))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IF(COUNTA(Month_7!$B205:$AA205)=0,"",COUNTIF(Month_7!$H205:$AA205,"NO"))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IF(COUNTA(Month_7!$B206:$AA206)=0,"",COUNTIF(Month_7!$H206:$AA206,"NO"))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IF(COUNTA(Month_7!$B207:$AA207)=0,"",COUNTIF(Month_7!$H207:$AA207,"NO"))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IF(COUNTA(Month_7!$B208:$AA208)=0,"",COUNTIF(Month_7!$H208:$AA208,"NO"))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IF(COUNTA(Month_7!$B209:$AA209)=0,"",COUNTIF(Month_7!$H209:$AA209,"NO"))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IF(COUNTA(Month_7!$B210:$AA210)=0,"",COUNTIF(Month_7!$H210:$AA210,"NO"))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IF(COUNTA(Month_7!$B211:$AA211)=0,"",COUNTIF(Month_7!$H211:$AA211,"NO"))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IF(COUNTA(Month_7!$B212:$AA212)=0,"",COUNTIF(Month_7!$H212:$AA212,"NO"))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IF(COUNTA(Month_7!$B213:$AA213)=0,"",COUNTIF(Month_7!$H213:$AA213,"NO"))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IF(COUNTA(Month_7!$B214:$AA214)=0,"",COUNTIF(Month_7!$H214:$AA214,"NO"))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IF(COUNTA(Month_7!$B215:$AA215)=0,"",COUNTIF(Month_7!$H215:$AA215,"NO"))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IF(COUNTA(Month_7!$B216:$AA216)=0,"",COUNTIF(Month_7!$H216:$AA216,"NO"))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IF(COUNTA(Month_7!$B217:$AA217)=0,"",COUNTIF(Month_7!$H217:$AA217,"NO"))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IF(COUNTA(Month_7!$B218:$AA218)=0,"",COUNTIF(Month_7!$H218:$AA218,"NO"))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IF(COUNTA(Month_7!$B219:$AA219)=0,"",COUNTIF(Month_7!$H219:$AA219,"NO"))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IF(COUNTA(Month_7!$B220:$AA220)=0,"",COUNTIF(Month_7!$H220:$AA220,"NO"))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IF(COUNTA(Month_7!$B221:$AA221)=0,"",COUNTIF(Month_7!$H221:$AA221,"NO"))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IF(COUNTA(Month_7!$B222:$AA222)=0,"",COUNTIF(Month_7!$H222:$AA222,"NO"))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IF(COUNTA(Month_7!$B223:$AA223)=0,"",COUNTIF(Month_7!$H223:$AA223,"NO"))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IF(COUNTA(Month_7!$B224:$AA224)=0,"",COUNTIF(Month_7!$H224:$AA224,"NO"))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IF(COUNTA(Month_7!$B225:$AA225)=0,"",COUNTIF(Month_7!$H225:$AA225,"NO"))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IF(COUNTA(Month_7!$B226:$AA226)=0,"",COUNTIF(Month_7!$H226:$AA226,"NO"))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IF(COUNTA(Month_7!$B227:$AA227)=0,"",COUNTIF(Month_7!$H227:$AA227,"NO"))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IF(COUNTA(Month_7!$B228:$AA228)=0,"",COUNTIF(Month_7!$H228:$AA228,"NO"))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IF(COUNTA(Month_7!$B229:$AA229)=0,"",COUNTIF(Month_7!$H229:$AA229,"NO"))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IF(COUNTA(Month_7!$B230:$AA230)=0,"",COUNTIF(Month_7!$H230:$AA230,"NO"))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IF(COUNTA(Month_7!$B231:$AA231)=0,"",COUNTIF(Month_7!$H231:$AA231,"NO"))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IF(COUNTA(Month_7!$B232:$AA232)=0,"",COUNTIF(Month_7!$H232:$AA232,"NO"))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IF(COUNTA(Month_7!$B233:$AA233)=0,"",COUNTIF(Month_7!$H233:$AA233,"NO"))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IF(COUNTA(Month_7!$B234:$AA234)=0,"",COUNTIF(Month_7!$H234:$AA234,"NO"))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IF(COUNTA(Month_7!$B235:$AA235)=0,"",COUNTIF(Month_7!$H235:$AA235,"NO"))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IF(COUNTA(Month_7!$B236:$AA236)=0,"",COUNTIF(Month_7!$H236:$AA236,"NO"))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IF(COUNTA(Month_7!$B237:$AA237)=0,"",COUNTIF(Month_7!$H237:$AA237,"NO"))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IF(COUNTA(Month_7!$B238:$AA238)=0,"",COUNTIF(Month_7!$H238:$AA238,"NO"))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IF(COUNTA(Month_7!$B239:$AA239)=0,"",COUNTIF(Month_7!$H239:$AA239,"NO"))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IF(COUNTA(Month_7!$B240:$AA240)=0,"",COUNTIF(Month_7!$H240:$AA240,"NO"))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IF(COUNTA(Month_7!$B241:$AA241)=0,"",COUNTIF(Month_7!$H241:$AA241,"NO"))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IF(COUNTA(Month_7!$B242:$AA242)=0,"",COUNTIF(Month_7!$H242:$AA242,"NO"))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IF(COUNTA(Month_7!$B243:$AA243)=0,"",COUNTIF(Month_7!$H243:$AA243,"NO"))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IF(COUNTA(Month_7!$B244:$AA244)=0,"",COUNTIF(Month_7!$H244:$AA244,"NO"))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IF(COUNTA(Month_7!$B245:$AA245)=0,"",COUNTIF(Month_7!$H245:$AA245,"NO"))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IF(COUNTA(Month_7!$B246:$AA246)=0,"",COUNTIF(Month_7!$H246:$AA246,"NO"))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IF(COUNTA(Month_7!$B247:$AA247)=0,"",COUNTIF(Month_7!$H247:$AA247,"NO"))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IF(COUNTA(Month_7!$B248:$AA248)=0,"",COUNTIF(Month_7!$H248:$AA248,"NO"))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IF(COUNTA(Month_7!$B249:$AA249)=0,"",COUNTIF(Month_7!$H249:$AA249,"NO"))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IF(COUNTA(Month_7!$B250:$AA250)=0,"",COUNTIF(Month_7!$H250:$AA250,"NO"))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7ABB37AE-2C79-498A-AAA2-78BAEC8AC89F}">
      <formula1>"Orientation,Annual,Other"</formula1>
    </dataValidation>
    <dataValidation type="list" allowBlank="1" showInputMessage="1" showErrorMessage="1" sqref="H4:AA250" xr:uid="{9D2059E7-C6A2-4B0D-8097-51ED1AC518FC}">
      <formula1>"YES,NO"</formula1>
    </dataValidation>
    <dataValidation type="list" allowBlank="1" showInputMessage="1" showErrorMessage="1" sqref="F4:F250" xr:uid="{870A230E-8359-4B15-8C4B-4D73C6AA648E}">
      <formula1>"7a - 11a,11a - 3p,3p - 7p,7p - 11p,11p - 3a,3a - 7a"</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9751-4DF2-4A75-86F7-47C913201A92}">
  <sheetPr codeName="Sheet16"/>
  <dimension ref="A1:AB250"/>
  <sheetViews>
    <sheetView workbookViewId="0">
      <pane xSplit="7" ySplit="3" topLeftCell="U4" activePane="bottomRight" state="frozen"/>
      <selection pane="topRight" activeCell="G1" sqref="G1"/>
      <selection pane="bottomLeft" activeCell="A4" sqref="A4"/>
      <selection pane="bottomRight" activeCell="B2" sqref="B2:G2"/>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Rates'!J4="","MONTH 1",'SUMMARY Rates'!J4)</f>
        <v>Month_8</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IF(COUNTA(Month_8!$B4:$AA4)=0,"",COUNTIF(Month_8!$H4:$AA4,"NO"))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IF(COUNTA(Month_8!$B5:$AA5)=0,"",COUNTIF(Month_8!$H5:$AA5,"NO"))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IF(COUNTA(Month_8!$B6:$AA6)=0,"",COUNTIF(Month_8!$H6:$AA6,"NO"))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IF(COUNTA(Month_8!$B7:$AA7)=0,"",COUNTIF(Month_8!$H7:$AA7,"NO"))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IF(COUNTA(Month_8!$B8:$AA8)=0,"",COUNTIF(Month_8!$H8:$AA8,"NO"))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IF(COUNTA(Month_8!$B9:$AA9)=0,"",COUNTIF(Month_8!$H9:$AA9,"NO"))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IF(COUNTA(Month_8!$B10:$AA10)=0,"",COUNTIF(Month_8!$H10:$AA10,"NO"))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IF(COUNTA(Month_8!$B11:$AA11)=0,"",COUNTIF(Month_8!$H11:$AA11,"NO"))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IF(COUNTA(Month_8!$B12:$AA12)=0,"",COUNTIF(Month_8!$H12:$AA12,"NO"))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IF(COUNTA(Month_8!$B13:$AA13)=0,"",COUNTIF(Month_8!$H13:$AA13,"NO"))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IF(COUNTA(Month_8!$B14:$AA14)=0,"",COUNTIF(Month_8!$H14:$AA14,"NO"))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IF(COUNTA(Month_8!$B15:$AA15)=0,"",COUNTIF(Month_8!$H15:$AA15,"NO"))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IF(COUNTA(Month_8!$B16:$AA16)=0,"",COUNTIF(Month_8!$H16:$AA16,"NO"))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IF(COUNTA(Month_8!$B17:$AA17)=0,"",COUNTIF(Month_8!$H17:$AA17,"NO"))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IF(COUNTA(Month_8!$B18:$AA18)=0,"",COUNTIF(Month_8!$H18:$AA18,"NO"))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IF(COUNTA(Month_8!$B19:$AA19)=0,"",COUNTIF(Month_8!$H19:$AA19,"NO"))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IF(COUNTA(Month_8!$B20:$AA20)=0,"",COUNTIF(Month_8!$H20:$AA20,"NO"))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IF(COUNTA(Month_8!$B21:$AA21)=0,"",COUNTIF(Month_8!$H21:$AA21,"NO"))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IF(COUNTA(Month_8!$B22:$AA22)=0,"",COUNTIF(Month_8!$H22:$AA22,"NO"))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IF(COUNTA(Month_8!$B23:$AA23)=0,"",COUNTIF(Month_8!$H23:$AA23,"NO"))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IF(COUNTA(Month_8!$B24:$AA24)=0,"",COUNTIF(Month_8!$H24:$AA24,"NO"))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IF(COUNTA(Month_8!$B25:$AA25)=0,"",COUNTIF(Month_8!$H25:$AA25,"NO"))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IF(COUNTA(Month_8!$B26:$AA26)=0,"",COUNTIF(Month_8!$H26:$AA26,"NO"))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IF(COUNTA(Month_8!$B27:$AA27)=0,"",COUNTIF(Month_8!$H27:$AA27,"NO"))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IF(COUNTA(Month_8!$B28:$AA28)=0,"",COUNTIF(Month_8!$H28:$AA28,"NO"))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IF(COUNTA(Month_8!$B29:$AA29)=0,"",COUNTIF(Month_8!$H29:$AA29,"NO"))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IF(COUNTA(Month_8!$B30:$AA30)=0,"",COUNTIF(Month_8!$H30:$AA30,"NO"))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IF(COUNTA(Month_8!$B31:$AA31)=0,"",COUNTIF(Month_8!$H31:$AA31,"NO"))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IF(COUNTA(Month_8!$B32:$AA32)=0,"",COUNTIF(Month_8!$H32:$AA32,"NO"))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IF(COUNTA(Month_8!$B33:$AA33)=0,"",COUNTIF(Month_8!$H33:$AA33,"NO"))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IF(COUNTA(Month_8!$B34:$AA34)=0,"",COUNTIF(Month_8!$H34:$AA34,"NO"))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IF(COUNTA(Month_8!$B35:$AA35)=0,"",COUNTIF(Month_8!$H35:$AA35,"NO"))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IF(COUNTA(Month_8!$B36:$AA36)=0,"",COUNTIF(Month_8!$H36:$AA36,"NO"))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IF(COUNTA(Month_8!$B37:$AA37)=0,"",COUNTIF(Month_8!$H37:$AA37,"NO"))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IF(COUNTA(Month_8!$B38:$AA38)=0,"",COUNTIF(Month_8!$H38:$AA38,"NO"))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IF(COUNTA(Month_8!$B39:$AA39)=0,"",COUNTIF(Month_8!$H39:$AA39,"NO"))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IF(COUNTA(Month_8!$B40:$AA40)=0,"",COUNTIF(Month_8!$H40:$AA40,"NO"))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IF(COUNTA(Month_8!$B41:$AA41)=0,"",COUNTIF(Month_8!$H41:$AA41,"NO"))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IF(COUNTA(Month_8!$B42:$AA42)=0,"",COUNTIF(Month_8!$H42:$AA42,"NO"))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IF(COUNTA(Month_8!$B43:$AA43)=0,"",COUNTIF(Month_8!$H43:$AA43,"NO"))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IF(COUNTA(Month_8!$B44:$AA44)=0,"",COUNTIF(Month_8!$H44:$AA44,"NO"))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IF(COUNTA(Month_8!$B45:$AA45)=0,"",COUNTIF(Month_8!$H45:$AA45,"NO"))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IF(COUNTA(Month_8!$B46:$AA46)=0,"",COUNTIF(Month_8!$H46:$AA46,"NO"))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IF(COUNTA(Month_8!$B47:$AA47)=0,"",COUNTIF(Month_8!$H47:$AA47,"NO"))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IF(COUNTA(Month_8!$B48:$AA48)=0,"",COUNTIF(Month_8!$H48:$AA48,"NO"))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IF(COUNTA(Month_8!$B49:$AA49)=0,"",COUNTIF(Month_8!$H49:$AA49,"NO"))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IF(COUNTA(Month_8!$B50:$AA50)=0,"",COUNTIF(Month_8!$H50:$AA50,"NO"))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IF(COUNTA(Month_8!$B51:$AA51)=0,"",COUNTIF(Month_8!$H51:$AA51,"NO"))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IF(COUNTA(Month_8!$B52:$AA52)=0,"",COUNTIF(Month_8!$H52:$AA52,"NO"))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IF(COUNTA(Month_8!$B53:$AA53)=0,"",COUNTIF(Month_8!$H53:$AA53,"NO"))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IF(COUNTA(Month_8!$B54:$AA54)=0,"",COUNTIF(Month_8!$H54:$AA54,"NO"))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IF(COUNTA(Month_8!$B55:$AA55)=0,"",COUNTIF(Month_8!$H55:$AA55,"NO"))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IF(COUNTA(Month_8!$B56:$AA56)=0,"",COUNTIF(Month_8!$H56:$AA56,"NO"))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IF(COUNTA(Month_8!$B57:$AA57)=0,"",COUNTIF(Month_8!$H57:$AA57,"NO"))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IF(COUNTA(Month_8!$B58:$AA58)=0,"",COUNTIF(Month_8!$H58:$AA58,"NO"))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IF(COUNTA(Month_8!$B59:$AA59)=0,"",COUNTIF(Month_8!$H59:$AA59,"NO"))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IF(COUNTA(Month_8!$B60:$AA60)=0,"",COUNTIF(Month_8!$H60:$AA60,"NO"))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IF(COUNTA(Month_8!$B61:$AA61)=0,"",COUNTIF(Month_8!$H61:$AA61,"NO"))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IF(COUNTA(Month_8!$B62:$AA62)=0,"",COUNTIF(Month_8!$H62:$AA62,"NO"))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IF(COUNTA(Month_8!$B63:$AA63)=0,"",COUNTIF(Month_8!$H63:$AA63,"NO"))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IF(COUNTA(Month_8!$B64:$AA64)=0,"",COUNTIF(Month_8!$H64:$AA64,"NO"))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IF(COUNTA(Month_8!$B65:$AA65)=0,"",COUNTIF(Month_8!$H65:$AA65,"NO"))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IF(COUNTA(Month_8!$B66:$AA66)=0,"",COUNTIF(Month_8!$H66:$AA66,"NO"))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IF(COUNTA(Month_8!$B67:$AA67)=0,"",COUNTIF(Month_8!$H67:$AA67,"NO"))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IF(COUNTA(Month_8!$B68:$AA68)=0,"",COUNTIF(Month_8!$H68:$AA68,"NO"))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IF(COUNTA(Month_8!$B69:$AA69)=0,"",COUNTIF(Month_8!$H69:$AA69,"NO"))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IF(COUNTA(Month_8!$B70:$AA70)=0,"",COUNTIF(Month_8!$H70:$AA70,"NO"))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IF(COUNTA(Month_8!$B71:$AA71)=0,"",COUNTIF(Month_8!$H71:$AA71,"NO"))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IF(COUNTA(Month_8!$B72:$AA72)=0,"",COUNTIF(Month_8!$H72:$AA72,"NO"))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IF(COUNTA(Month_8!$B73:$AA73)=0,"",COUNTIF(Month_8!$H73:$AA73,"NO"))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IF(COUNTA(Month_8!$B74:$AA74)=0,"",COUNTIF(Month_8!$H74:$AA74,"NO"))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IF(COUNTA(Month_8!$B75:$AA75)=0,"",COUNTIF(Month_8!$H75:$AA75,"NO"))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IF(COUNTA(Month_8!$B76:$AA76)=0,"",COUNTIF(Month_8!$H76:$AA76,"NO"))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IF(COUNTA(Month_8!$B77:$AA77)=0,"",COUNTIF(Month_8!$H77:$AA77,"NO"))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IF(COUNTA(Month_8!$B78:$AA78)=0,"",COUNTIF(Month_8!$H78:$AA78,"NO"))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IF(COUNTA(Month_8!$B79:$AA79)=0,"",COUNTIF(Month_8!$H79:$AA79,"NO"))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IF(COUNTA(Month_8!$B80:$AA80)=0,"",COUNTIF(Month_8!$H80:$AA80,"NO"))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IF(COUNTA(Month_8!$B81:$AA81)=0,"",COUNTIF(Month_8!$H81:$AA81,"NO"))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IF(COUNTA(Month_8!$B82:$AA82)=0,"",COUNTIF(Month_8!$H82:$AA82,"NO"))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IF(COUNTA(Month_8!$B83:$AA83)=0,"",COUNTIF(Month_8!$H83:$AA83,"NO"))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IF(COUNTA(Month_8!$B84:$AA84)=0,"",COUNTIF(Month_8!$H84:$AA84,"NO"))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IF(COUNTA(Month_8!$B85:$AA85)=0,"",COUNTIF(Month_8!$H85:$AA85,"NO"))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IF(COUNTA(Month_8!$B86:$AA86)=0,"",COUNTIF(Month_8!$H86:$AA86,"NO"))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IF(COUNTA(Month_8!$B87:$AA87)=0,"",COUNTIF(Month_8!$H87:$AA87,"NO"))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IF(COUNTA(Month_8!$B88:$AA88)=0,"",COUNTIF(Month_8!$H88:$AA88,"NO"))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IF(COUNTA(Month_8!$B89:$AA89)=0,"",COUNTIF(Month_8!$H89:$AA89,"NO"))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IF(COUNTA(Month_8!$B90:$AA90)=0,"",COUNTIF(Month_8!$H90:$AA90,"NO"))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IF(COUNTA(Month_8!$B91:$AA91)=0,"",COUNTIF(Month_8!$H91:$AA91,"NO"))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IF(COUNTA(Month_8!$B92:$AA92)=0,"",COUNTIF(Month_8!$H92:$AA92,"NO"))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IF(COUNTA(Month_8!$B93:$AA93)=0,"",COUNTIF(Month_8!$H93:$AA93,"NO"))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IF(COUNTA(Month_8!$B94:$AA94)=0,"",COUNTIF(Month_8!$H94:$AA94,"NO"))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IF(COUNTA(Month_8!$B95:$AA95)=0,"",COUNTIF(Month_8!$H95:$AA95,"NO"))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IF(COUNTA(Month_8!$B96:$AA96)=0,"",COUNTIF(Month_8!$H96:$AA96,"NO"))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IF(COUNTA(Month_8!$B97:$AA97)=0,"",COUNTIF(Month_8!$H97:$AA97,"NO"))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IF(COUNTA(Month_8!$B98:$AA98)=0,"",COUNTIF(Month_8!$H98:$AA98,"NO"))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IF(COUNTA(Month_8!$B99:$AA99)=0,"",COUNTIF(Month_8!$H99:$AA99,"NO"))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IF(COUNTA(Month_8!$B100:$AA100)=0,"",COUNTIF(Month_8!$H100:$AA100,"NO"))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IF(COUNTA(Month_8!$B101:$AA101)=0,"",COUNTIF(Month_8!$H101:$AA101,"NO"))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IF(COUNTA(Month_8!$B102:$AA102)=0,"",COUNTIF(Month_8!$H102:$AA102,"NO"))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IF(COUNTA(Month_8!$B103:$AA103)=0,"",COUNTIF(Month_8!$H103:$AA103,"NO"))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IF(COUNTA(Month_8!$B104:$AA104)=0,"",COUNTIF(Month_8!$H104:$AA104,"NO"))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IF(COUNTA(Month_8!$B105:$AA105)=0,"",COUNTIF(Month_8!$H105:$AA105,"NO"))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IF(COUNTA(Month_8!$B106:$AA106)=0,"",COUNTIF(Month_8!$H106:$AA106,"NO"))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IF(COUNTA(Month_8!$B107:$AA107)=0,"",COUNTIF(Month_8!$H107:$AA107,"NO"))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IF(COUNTA(Month_8!$B108:$AA108)=0,"",COUNTIF(Month_8!$H108:$AA108,"NO"))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IF(COUNTA(Month_8!$B109:$AA109)=0,"",COUNTIF(Month_8!$H109:$AA109,"NO"))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IF(COUNTA(Month_8!$B110:$AA110)=0,"",COUNTIF(Month_8!$H110:$AA110,"NO"))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IF(COUNTA(Month_8!$B111:$AA111)=0,"",COUNTIF(Month_8!$H111:$AA111,"NO"))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IF(COUNTA(Month_8!$B112:$AA112)=0,"",COUNTIF(Month_8!$H112:$AA112,"NO"))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IF(COUNTA(Month_8!$B113:$AA113)=0,"",COUNTIF(Month_8!$H113:$AA113,"NO"))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IF(COUNTA(Month_8!$B114:$AA114)=0,"",COUNTIF(Month_8!$H114:$AA114,"NO"))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IF(COUNTA(Month_8!$B115:$AA115)=0,"",COUNTIF(Month_8!$H115:$AA115,"NO"))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IF(COUNTA(Month_8!$B116:$AA116)=0,"",COUNTIF(Month_8!$H116:$AA116,"NO"))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IF(COUNTA(Month_8!$B117:$AA117)=0,"",COUNTIF(Month_8!$H117:$AA117,"NO"))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IF(COUNTA(Month_8!$B118:$AA118)=0,"",COUNTIF(Month_8!$H118:$AA118,"NO"))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IF(COUNTA(Month_8!$B119:$AA119)=0,"",COUNTIF(Month_8!$H119:$AA119,"NO"))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IF(COUNTA(Month_8!$B120:$AA120)=0,"",COUNTIF(Month_8!$H120:$AA120,"NO"))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IF(COUNTA(Month_8!$B121:$AA121)=0,"",COUNTIF(Month_8!$H121:$AA121,"NO"))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IF(COUNTA(Month_8!$B122:$AA122)=0,"",COUNTIF(Month_8!$H122:$AA122,"NO"))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IF(COUNTA(Month_8!$B123:$AA123)=0,"",COUNTIF(Month_8!$H123:$AA123,"NO"))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IF(COUNTA(Month_8!$B124:$AA124)=0,"",COUNTIF(Month_8!$H124:$AA124,"NO"))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IF(COUNTA(Month_8!$B125:$AA125)=0,"",COUNTIF(Month_8!$H125:$AA125,"NO"))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IF(COUNTA(Month_8!$B126:$AA126)=0,"",COUNTIF(Month_8!$H126:$AA126,"NO"))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IF(COUNTA(Month_8!$B127:$AA127)=0,"",COUNTIF(Month_8!$H127:$AA127,"NO"))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IF(COUNTA(Month_8!$B128:$AA128)=0,"",COUNTIF(Month_8!$H128:$AA128,"NO"))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IF(COUNTA(Month_8!$B129:$AA129)=0,"",COUNTIF(Month_8!$H129:$AA129,"NO"))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IF(COUNTA(Month_8!$B130:$AA130)=0,"",COUNTIF(Month_8!$H130:$AA130,"NO"))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IF(COUNTA(Month_8!$B131:$AA131)=0,"",COUNTIF(Month_8!$H131:$AA131,"NO"))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IF(COUNTA(Month_8!$B132:$AA132)=0,"",COUNTIF(Month_8!$H132:$AA132,"NO"))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IF(COUNTA(Month_8!$B133:$AA133)=0,"",COUNTIF(Month_8!$H133:$AA133,"NO"))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IF(COUNTA(Month_8!$B134:$AA134)=0,"",COUNTIF(Month_8!$H134:$AA134,"NO"))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IF(COUNTA(Month_8!$B135:$AA135)=0,"",COUNTIF(Month_8!$H135:$AA135,"NO"))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IF(COUNTA(Month_8!$B136:$AA136)=0,"",COUNTIF(Month_8!$H136:$AA136,"NO"))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IF(COUNTA(Month_8!$B137:$AA137)=0,"",COUNTIF(Month_8!$H137:$AA137,"NO"))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IF(COUNTA(Month_8!$B138:$AA138)=0,"",COUNTIF(Month_8!$H138:$AA138,"NO"))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IF(COUNTA(Month_8!$B139:$AA139)=0,"",COUNTIF(Month_8!$H139:$AA139,"NO"))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IF(COUNTA(Month_8!$B140:$AA140)=0,"",COUNTIF(Month_8!$H140:$AA140,"NO"))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IF(COUNTA(Month_8!$B141:$AA141)=0,"",COUNTIF(Month_8!$H141:$AA141,"NO"))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IF(COUNTA(Month_8!$B142:$AA142)=0,"",COUNTIF(Month_8!$H142:$AA142,"NO"))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IF(COUNTA(Month_8!$B143:$AA143)=0,"",COUNTIF(Month_8!$H143:$AA143,"NO"))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IF(COUNTA(Month_8!$B144:$AA144)=0,"",COUNTIF(Month_8!$H144:$AA144,"NO"))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IF(COUNTA(Month_8!$B145:$AA145)=0,"",COUNTIF(Month_8!$H145:$AA145,"NO"))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IF(COUNTA(Month_8!$B146:$AA146)=0,"",COUNTIF(Month_8!$H146:$AA146,"NO"))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IF(COUNTA(Month_8!$B147:$AA147)=0,"",COUNTIF(Month_8!$H147:$AA147,"NO"))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IF(COUNTA(Month_8!$B148:$AA148)=0,"",COUNTIF(Month_8!$H148:$AA148,"NO"))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IF(COUNTA(Month_8!$B149:$AA149)=0,"",COUNTIF(Month_8!$H149:$AA149,"NO"))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IF(COUNTA(Month_8!$B150:$AA150)=0,"",COUNTIF(Month_8!$H150:$AA150,"NO"))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IF(COUNTA(Month_8!$B151:$AA151)=0,"",COUNTIF(Month_8!$H151:$AA151,"NO"))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IF(COUNTA(Month_8!$B152:$AA152)=0,"",COUNTIF(Month_8!$H152:$AA152,"NO"))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IF(COUNTA(Month_8!$B153:$AA153)=0,"",COUNTIF(Month_8!$H153:$AA153,"NO"))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IF(COUNTA(Month_8!$B154:$AA154)=0,"",COUNTIF(Month_8!$H154:$AA154,"NO"))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IF(COUNTA(Month_8!$B155:$AA155)=0,"",COUNTIF(Month_8!$H155:$AA155,"NO"))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IF(COUNTA(Month_8!$B156:$AA156)=0,"",COUNTIF(Month_8!$H156:$AA156,"NO"))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IF(COUNTA(Month_8!$B157:$AA157)=0,"",COUNTIF(Month_8!$H157:$AA157,"NO"))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IF(COUNTA(Month_8!$B158:$AA158)=0,"",COUNTIF(Month_8!$H158:$AA158,"NO"))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IF(COUNTA(Month_8!$B159:$AA159)=0,"",COUNTIF(Month_8!$H159:$AA159,"NO"))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IF(COUNTA(Month_8!$B160:$AA160)=0,"",COUNTIF(Month_8!$H160:$AA160,"NO"))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IF(COUNTA(Month_8!$B161:$AA161)=0,"",COUNTIF(Month_8!$H161:$AA161,"NO"))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IF(COUNTA(Month_8!$B162:$AA162)=0,"",COUNTIF(Month_8!$H162:$AA162,"NO"))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IF(COUNTA(Month_8!$B163:$AA163)=0,"",COUNTIF(Month_8!$H163:$AA163,"NO"))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IF(COUNTA(Month_8!$B164:$AA164)=0,"",COUNTIF(Month_8!$H164:$AA164,"NO"))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IF(COUNTA(Month_8!$B165:$AA165)=0,"",COUNTIF(Month_8!$H165:$AA165,"NO"))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IF(COUNTA(Month_8!$B166:$AA166)=0,"",COUNTIF(Month_8!$H166:$AA166,"NO"))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IF(COUNTA(Month_8!$B167:$AA167)=0,"",COUNTIF(Month_8!$H167:$AA167,"NO"))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IF(COUNTA(Month_8!$B168:$AA168)=0,"",COUNTIF(Month_8!$H168:$AA168,"NO"))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IF(COUNTA(Month_8!$B169:$AA169)=0,"",COUNTIF(Month_8!$H169:$AA169,"NO"))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IF(COUNTA(Month_8!$B170:$AA170)=0,"",COUNTIF(Month_8!$H170:$AA170,"NO"))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IF(COUNTA(Month_8!$B171:$AA171)=0,"",COUNTIF(Month_8!$H171:$AA171,"NO"))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IF(COUNTA(Month_8!$B172:$AA172)=0,"",COUNTIF(Month_8!$H172:$AA172,"NO"))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IF(COUNTA(Month_8!$B173:$AA173)=0,"",COUNTIF(Month_8!$H173:$AA173,"NO"))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IF(COUNTA(Month_8!$B174:$AA174)=0,"",COUNTIF(Month_8!$H174:$AA174,"NO"))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IF(COUNTA(Month_8!$B175:$AA175)=0,"",COUNTIF(Month_8!$H175:$AA175,"NO"))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IF(COUNTA(Month_8!$B176:$AA176)=0,"",COUNTIF(Month_8!$H176:$AA176,"NO"))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IF(COUNTA(Month_8!$B177:$AA177)=0,"",COUNTIF(Month_8!$H177:$AA177,"NO"))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IF(COUNTA(Month_8!$B178:$AA178)=0,"",COUNTIF(Month_8!$H178:$AA178,"NO"))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IF(COUNTA(Month_8!$B179:$AA179)=0,"",COUNTIF(Month_8!$H179:$AA179,"NO"))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IF(COUNTA(Month_8!$B180:$AA180)=0,"",COUNTIF(Month_8!$H180:$AA180,"NO"))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IF(COUNTA(Month_8!$B181:$AA181)=0,"",COUNTIF(Month_8!$H181:$AA181,"NO"))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IF(COUNTA(Month_8!$B182:$AA182)=0,"",COUNTIF(Month_8!$H182:$AA182,"NO"))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IF(COUNTA(Month_8!$B183:$AA183)=0,"",COUNTIF(Month_8!$H183:$AA183,"NO"))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IF(COUNTA(Month_8!$B184:$AA184)=0,"",COUNTIF(Month_8!$H184:$AA184,"NO"))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IF(COUNTA(Month_8!$B185:$AA185)=0,"",COUNTIF(Month_8!$H185:$AA185,"NO"))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IF(COUNTA(Month_8!$B186:$AA186)=0,"",COUNTIF(Month_8!$H186:$AA186,"NO"))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IF(COUNTA(Month_8!$B187:$AA187)=0,"",COUNTIF(Month_8!$H187:$AA187,"NO"))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IF(COUNTA(Month_8!$B188:$AA188)=0,"",COUNTIF(Month_8!$H188:$AA188,"NO"))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IF(COUNTA(Month_8!$B189:$AA189)=0,"",COUNTIF(Month_8!$H189:$AA189,"NO"))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IF(COUNTA(Month_8!$B190:$AA190)=0,"",COUNTIF(Month_8!$H190:$AA190,"NO"))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IF(COUNTA(Month_8!$B191:$AA191)=0,"",COUNTIF(Month_8!$H191:$AA191,"NO"))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IF(COUNTA(Month_8!$B192:$AA192)=0,"",COUNTIF(Month_8!$H192:$AA192,"NO"))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IF(COUNTA(Month_8!$B193:$AA193)=0,"",COUNTIF(Month_8!$H193:$AA193,"NO"))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IF(COUNTA(Month_8!$B194:$AA194)=0,"",COUNTIF(Month_8!$H194:$AA194,"NO"))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IF(COUNTA(Month_8!$B195:$AA195)=0,"",COUNTIF(Month_8!$H195:$AA195,"NO"))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IF(COUNTA(Month_8!$B196:$AA196)=0,"",COUNTIF(Month_8!$H196:$AA196,"NO"))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IF(COUNTA(Month_8!$B197:$AA197)=0,"",COUNTIF(Month_8!$H197:$AA197,"NO"))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IF(COUNTA(Month_8!$B198:$AA198)=0,"",COUNTIF(Month_8!$H198:$AA198,"NO"))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IF(COUNTA(Month_8!$B199:$AA199)=0,"",COUNTIF(Month_8!$H199:$AA199,"NO"))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IF(COUNTA(Month_8!$B200:$AA200)=0,"",COUNTIF(Month_8!$H200:$AA200,"NO"))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IF(COUNTA(Month_8!$B201:$AA201)=0,"",COUNTIF(Month_8!$H201:$AA201,"NO"))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IF(COUNTA(Month_8!$B202:$AA202)=0,"",COUNTIF(Month_8!$H202:$AA202,"NO"))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IF(COUNTA(Month_8!$B203:$AA203)=0,"",COUNTIF(Month_8!$H203:$AA203,"NO"))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IF(COUNTA(Month_8!$B204:$AA204)=0,"",COUNTIF(Month_8!$H204:$AA204,"NO"))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IF(COUNTA(Month_8!$B205:$AA205)=0,"",COUNTIF(Month_8!$H205:$AA205,"NO"))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IF(COUNTA(Month_8!$B206:$AA206)=0,"",COUNTIF(Month_8!$H206:$AA206,"NO"))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IF(COUNTA(Month_8!$B207:$AA207)=0,"",COUNTIF(Month_8!$H207:$AA207,"NO"))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IF(COUNTA(Month_8!$B208:$AA208)=0,"",COUNTIF(Month_8!$H208:$AA208,"NO"))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IF(COUNTA(Month_8!$B209:$AA209)=0,"",COUNTIF(Month_8!$H209:$AA209,"NO"))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IF(COUNTA(Month_8!$B210:$AA210)=0,"",COUNTIF(Month_8!$H210:$AA210,"NO"))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IF(COUNTA(Month_8!$B211:$AA211)=0,"",COUNTIF(Month_8!$H211:$AA211,"NO"))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IF(COUNTA(Month_8!$B212:$AA212)=0,"",COUNTIF(Month_8!$H212:$AA212,"NO"))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IF(COUNTA(Month_8!$B213:$AA213)=0,"",COUNTIF(Month_8!$H213:$AA213,"NO"))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IF(COUNTA(Month_8!$B214:$AA214)=0,"",COUNTIF(Month_8!$H214:$AA214,"NO"))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IF(COUNTA(Month_8!$B215:$AA215)=0,"",COUNTIF(Month_8!$H215:$AA215,"NO"))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IF(COUNTA(Month_8!$B216:$AA216)=0,"",COUNTIF(Month_8!$H216:$AA216,"NO"))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IF(COUNTA(Month_8!$B217:$AA217)=0,"",COUNTIF(Month_8!$H217:$AA217,"NO"))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IF(COUNTA(Month_8!$B218:$AA218)=0,"",COUNTIF(Month_8!$H218:$AA218,"NO"))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IF(COUNTA(Month_8!$B219:$AA219)=0,"",COUNTIF(Month_8!$H219:$AA219,"NO"))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IF(COUNTA(Month_8!$B220:$AA220)=0,"",COUNTIF(Month_8!$H220:$AA220,"NO"))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IF(COUNTA(Month_8!$B221:$AA221)=0,"",COUNTIF(Month_8!$H221:$AA221,"NO"))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IF(COUNTA(Month_8!$B222:$AA222)=0,"",COUNTIF(Month_8!$H222:$AA222,"NO"))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IF(COUNTA(Month_8!$B223:$AA223)=0,"",COUNTIF(Month_8!$H223:$AA223,"NO"))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IF(COUNTA(Month_8!$B224:$AA224)=0,"",COUNTIF(Month_8!$H224:$AA224,"NO"))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IF(COUNTA(Month_8!$B225:$AA225)=0,"",COUNTIF(Month_8!$H225:$AA225,"NO"))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IF(COUNTA(Month_8!$B226:$AA226)=0,"",COUNTIF(Month_8!$H226:$AA226,"NO"))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IF(COUNTA(Month_8!$B227:$AA227)=0,"",COUNTIF(Month_8!$H227:$AA227,"NO"))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IF(COUNTA(Month_8!$B228:$AA228)=0,"",COUNTIF(Month_8!$H228:$AA228,"NO"))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IF(COUNTA(Month_8!$B229:$AA229)=0,"",COUNTIF(Month_8!$H229:$AA229,"NO"))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IF(COUNTA(Month_8!$B230:$AA230)=0,"",COUNTIF(Month_8!$H230:$AA230,"NO"))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IF(COUNTA(Month_8!$B231:$AA231)=0,"",COUNTIF(Month_8!$H231:$AA231,"NO"))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IF(COUNTA(Month_8!$B232:$AA232)=0,"",COUNTIF(Month_8!$H232:$AA232,"NO"))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IF(COUNTA(Month_8!$B233:$AA233)=0,"",COUNTIF(Month_8!$H233:$AA233,"NO"))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IF(COUNTA(Month_8!$B234:$AA234)=0,"",COUNTIF(Month_8!$H234:$AA234,"NO"))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IF(COUNTA(Month_8!$B235:$AA235)=0,"",COUNTIF(Month_8!$H235:$AA235,"NO"))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IF(COUNTA(Month_8!$B236:$AA236)=0,"",COUNTIF(Month_8!$H236:$AA236,"NO"))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IF(COUNTA(Month_8!$B237:$AA237)=0,"",COUNTIF(Month_8!$H237:$AA237,"NO"))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IF(COUNTA(Month_8!$B238:$AA238)=0,"",COUNTIF(Month_8!$H238:$AA238,"NO"))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IF(COUNTA(Month_8!$B239:$AA239)=0,"",COUNTIF(Month_8!$H239:$AA239,"NO"))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IF(COUNTA(Month_8!$B240:$AA240)=0,"",COUNTIF(Month_8!$H240:$AA240,"NO"))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IF(COUNTA(Month_8!$B241:$AA241)=0,"",COUNTIF(Month_8!$H241:$AA241,"NO"))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IF(COUNTA(Month_8!$B242:$AA242)=0,"",COUNTIF(Month_8!$H242:$AA242,"NO"))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IF(COUNTA(Month_8!$B243:$AA243)=0,"",COUNTIF(Month_8!$H243:$AA243,"NO"))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IF(COUNTA(Month_8!$B244:$AA244)=0,"",COUNTIF(Month_8!$H244:$AA244,"NO"))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IF(COUNTA(Month_8!$B245:$AA245)=0,"",COUNTIF(Month_8!$H245:$AA245,"NO"))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IF(COUNTA(Month_8!$B246:$AA246)=0,"",COUNTIF(Month_8!$H246:$AA246,"NO"))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IF(COUNTA(Month_8!$B247:$AA247)=0,"",COUNTIF(Month_8!$H247:$AA247,"NO"))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IF(COUNTA(Month_8!$B248:$AA248)=0,"",COUNTIF(Month_8!$H248:$AA248,"NO"))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IF(COUNTA(Month_8!$B249:$AA249)=0,"",COUNTIF(Month_8!$H249:$AA249,"NO"))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IF(COUNTA(Month_8!$B250:$AA250)=0,"",COUNTIF(Month_8!$H250:$AA250,"NO"))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B0EF262A-CFEA-4C53-84E2-60C54EAF147B}">
      <formula1>"Orientation,Annual,Other"</formula1>
    </dataValidation>
    <dataValidation type="list" allowBlank="1" showInputMessage="1" showErrorMessage="1" sqref="H4:AA250" xr:uid="{23FBA1A1-048E-492B-9EF2-4416C077B5CB}">
      <formula1>"YES,NO"</formula1>
    </dataValidation>
    <dataValidation type="list" allowBlank="1" showInputMessage="1" showErrorMessage="1" sqref="F4:F250" xr:uid="{21084532-0919-4EB2-9F77-037CB15B3867}">
      <formula1>"7a - 11a,11a - 3p,3p - 7p,7p - 11p,11p - 3a,3a - 7a"</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C2729-5D29-453B-A0E2-4E50BD0DB9A4}">
  <sheetPr codeName="Sheet17"/>
  <dimension ref="A1:AB250"/>
  <sheetViews>
    <sheetView workbookViewId="0">
      <pane xSplit="7" ySplit="3" topLeftCell="H4" activePane="bottomRight" state="frozen"/>
      <selection pane="topRight" activeCell="G1" sqref="G1"/>
      <selection pane="bottomLeft" activeCell="A4" sqref="A4"/>
      <selection pane="bottomRight" activeCell="H1" sqref="H1"/>
    </sheetView>
  </sheetViews>
  <sheetFormatPr defaultRowHeight="15"/>
  <cols>
    <col min="1" max="1" width="1.5703125" style="13" customWidth="1"/>
    <col min="2" max="2" width="22.42578125" customWidth="1"/>
    <col min="3" max="3" width="9.5703125" customWidth="1"/>
    <col min="4" max="4" width="11.5703125" customWidth="1"/>
    <col min="5" max="6" width="16.5703125" customWidth="1"/>
    <col min="7" max="7" width="18" customWidth="1"/>
    <col min="8" max="8" width="21" customWidth="1"/>
    <col min="9" max="9" width="22.7109375" customWidth="1"/>
    <col min="10" max="27" width="21" customWidth="1"/>
  </cols>
  <sheetData>
    <row r="1" spans="1:28" ht="33.75">
      <c r="A1" s="74" t="str">
        <f>IF('SUMMARY Rates'!K4="","MONTH 1",'SUMMARY Rates'!K4)</f>
        <v>Month_9</v>
      </c>
      <c r="B1" s="74"/>
      <c r="C1" s="74"/>
      <c r="D1" s="74"/>
      <c r="E1" s="74"/>
      <c r="F1" s="74"/>
      <c r="G1" s="74"/>
      <c r="H1" s="12"/>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IF(COUNTA(Month_9!$B4:$AA4)=0,"",COUNTIF(Month_9!$H4:$AA4,"NO"))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IF(COUNTA(Month_9!$B5:$AA5)=0,"",COUNTIF(Month_9!$H5:$AA5,"NO"))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IF(COUNTA(Month_9!$B6:$AA6)=0,"",COUNTIF(Month_9!$H6:$AA6,"NO"))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IF(COUNTA(Month_9!$B7:$AA7)=0,"",COUNTIF(Month_9!$H7:$AA7,"NO"))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IF(COUNTA(Month_9!$B8:$AA8)=0,"",COUNTIF(Month_9!$H8:$AA8,"NO"))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IF(COUNTA(Month_9!$B9:$AA9)=0,"",COUNTIF(Month_9!$H9:$AA9,"NO"))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IF(COUNTA(Month_9!$B10:$AA10)=0,"",COUNTIF(Month_9!$H10:$AA10,"NO"))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IF(COUNTA(Month_9!$B11:$AA11)=0,"",COUNTIF(Month_9!$H11:$AA11,"NO"))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IF(COUNTA(Month_9!$B12:$AA12)=0,"",COUNTIF(Month_9!$H12:$AA12,"NO"))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IF(COUNTA(Month_9!$B13:$AA13)=0,"",COUNTIF(Month_9!$H13:$AA13,"NO"))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IF(COUNTA(Month_9!$B14:$AA14)=0,"",COUNTIF(Month_9!$H14:$AA14,"NO"))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IF(COUNTA(Month_9!$B15:$AA15)=0,"",COUNTIF(Month_9!$H15:$AA15,"NO"))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IF(COUNTA(Month_9!$B16:$AA16)=0,"",COUNTIF(Month_9!$H16:$AA16,"NO"))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IF(COUNTA(Month_9!$B17:$AA17)=0,"",COUNTIF(Month_9!$H17:$AA17,"NO"))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IF(COUNTA(Month_9!$B18:$AA18)=0,"",COUNTIF(Month_9!$H18:$AA18,"NO"))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IF(COUNTA(Month_9!$B19:$AA19)=0,"",COUNTIF(Month_9!$H19:$AA19,"NO"))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IF(COUNTA(Month_9!$B20:$AA20)=0,"",COUNTIF(Month_9!$H20:$AA20,"NO"))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IF(COUNTA(Month_9!$B21:$AA21)=0,"",COUNTIF(Month_9!$H21:$AA21,"NO"))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IF(COUNTA(Month_9!$B22:$AA22)=0,"",COUNTIF(Month_9!$H22:$AA22,"NO"))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IF(COUNTA(Month_9!$B23:$AA23)=0,"",COUNTIF(Month_9!$H23:$AA23,"NO"))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IF(COUNTA(Month_9!$B24:$AA24)=0,"",COUNTIF(Month_9!$H24:$AA24,"NO"))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IF(COUNTA(Month_9!$B25:$AA25)=0,"",COUNTIF(Month_9!$H25:$AA25,"NO"))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IF(COUNTA(Month_9!$B26:$AA26)=0,"",COUNTIF(Month_9!$H26:$AA26,"NO"))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IF(COUNTA(Month_9!$B27:$AA27)=0,"",COUNTIF(Month_9!$H27:$AA27,"NO"))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IF(COUNTA(Month_9!$B28:$AA28)=0,"",COUNTIF(Month_9!$H28:$AA28,"NO"))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IF(COUNTA(Month_9!$B29:$AA29)=0,"",COUNTIF(Month_9!$H29:$AA29,"NO"))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IF(COUNTA(Month_9!$B30:$AA30)=0,"",COUNTIF(Month_9!$H30:$AA30,"NO"))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IF(COUNTA(Month_9!$B31:$AA31)=0,"",COUNTIF(Month_9!$H31:$AA31,"NO"))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IF(COUNTA(Month_9!$B32:$AA32)=0,"",COUNTIF(Month_9!$H32:$AA32,"NO"))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IF(COUNTA(Month_9!$B33:$AA33)=0,"",COUNTIF(Month_9!$H33:$AA33,"NO"))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IF(COUNTA(Month_9!$B34:$AA34)=0,"",COUNTIF(Month_9!$H34:$AA34,"NO"))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IF(COUNTA(Month_9!$B35:$AA35)=0,"",COUNTIF(Month_9!$H35:$AA35,"NO"))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IF(COUNTA(Month_9!$B36:$AA36)=0,"",COUNTIF(Month_9!$H36:$AA36,"NO"))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IF(COUNTA(Month_9!$B37:$AA37)=0,"",COUNTIF(Month_9!$H37:$AA37,"NO"))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IF(COUNTA(Month_9!$B38:$AA38)=0,"",COUNTIF(Month_9!$H38:$AA38,"NO"))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IF(COUNTA(Month_9!$B39:$AA39)=0,"",COUNTIF(Month_9!$H39:$AA39,"NO"))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IF(COUNTA(Month_9!$B40:$AA40)=0,"",COUNTIF(Month_9!$H40:$AA40,"NO"))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IF(COUNTA(Month_9!$B41:$AA41)=0,"",COUNTIF(Month_9!$H41:$AA41,"NO"))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IF(COUNTA(Month_9!$B42:$AA42)=0,"",COUNTIF(Month_9!$H42:$AA42,"NO"))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IF(COUNTA(Month_9!$B43:$AA43)=0,"",COUNTIF(Month_9!$H43:$AA43,"NO"))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IF(COUNTA(Month_9!$B44:$AA44)=0,"",COUNTIF(Month_9!$H44:$AA44,"NO"))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IF(COUNTA(Month_9!$B45:$AA45)=0,"",COUNTIF(Month_9!$H45:$AA45,"NO"))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IF(COUNTA(Month_9!$B46:$AA46)=0,"",COUNTIF(Month_9!$H46:$AA46,"NO"))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IF(COUNTA(Month_9!$B47:$AA47)=0,"",COUNTIF(Month_9!$H47:$AA47,"NO"))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IF(COUNTA(Month_9!$B48:$AA48)=0,"",COUNTIF(Month_9!$H48:$AA48,"NO"))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IF(COUNTA(Month_9!$B49:$AA49)=0,"",COUNTIF(Month_9!$H49:$AA49,"NO"))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IF(COUNTA(Month_9!$B50:$AA50)=0,"",COUNTIF(Month_9!$H50:$AA50,"NO"))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IF(COUNTA(Month_9!$B51:$AA51)=0,"",COUNTIF(Month_9!$H51:$AA51,"NO"))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IF(COUNTA(Month_9!$B52:$AA52)=0,"",COUNTIF(Month_9!$H52:$AA52,"NO"))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IF(COUNTA(Month_9!$B53:$AA53)=0,"",COUNTIF(Month_9!$H53:$AA53,"NO"))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IF(COUNTA(Month_9!$B54:$AA54)=0,"",COUNTIF(Month_9!$H54:$AA54,"NO"))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IF(COUNTA(Month_9!$B55:$AA55)=0,"",COUNTIF(Month_9!$H55:$AA55,"NO"))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IF(COUNTA(Month_9!$B56:$AA56)=0,"",COUNTIF(Month_9!$H56:$AA56,"NO"))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IF(COUNTA(Month_9!$B57:$AA57)=0,"",COUNTIF(Month_9!$H57:$AA57,"NO"))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IF(COUNTA(Month_9!$B58:$AA58)=0,"",COUNTIF(Month_9!$H58:$AA58,"NO"))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IF(COUNTA(Month_9!$B59:$AA59)=0,"",COUNTIF(Month_9!$H59:$AA59,"NO"))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IF(COUNTA(Month_9!$B60:$AA60)=0,"",COUNTIF(Month_9!$H60:$AA60,"NO"))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IF(COUNTA(Month_9!$B61:$AA61)=0,"",COUNTIF(Month_9!$H61:$AA61,"NO"))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IF(COUNTA(Month_9!$B62:$AA62)=0,"",COUNTIF(Month_9!$H62:$AA62,"NO"))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IF(COUNTA(Month_9!$B63:$AA63)=0,"",COUNTIF(Month_9!$H63:$AA63,"NO"))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IF(COUNTA(Month_9!$B64:$AA64)=0,"",COUNTIF(Month_9!$H64:$AA64,"NO"))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IF(COUNTA(Month_9!$B65:$AA65)=0,"",COUNTIF(Month_9!$H65:$AA65,"NO"))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IF(COUNTA(Month_9!$B66:$AA66)=0,"",COUNTIF(Month_9!$H66:$AA66,"NO"))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IF(COUNTA(Month_9!$B67:$AA67)=0,"",COUNTIF(Month_9!$H67:$AA67,"NO"))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IF(COUNTA(Month_9!$B68:$AA68)=0,"",COUNTIF(Month_9!$H68:$AA68,"NO"))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IF(COUNTA(Month_9!$B69:$AA69)=0,"",COUNTIF(Month_9!$H69:$AA69,"NO"))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IF(COUNTA(Month_9!$B70:$AA70)=0,"",COUNTIF(Month_9!$H70:$AA70,"NO"))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IF(COUNTA(Month_9!$B71:$AA71)=0,"",COUNTIF(Month_9!$H71:$AA71,"NO"))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IF(COUNTA(Month_9!$B72:$AA72)=0,"",COUNTIF(Month_9!$H72:$AA72,"NO"))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IF(COUNTA(Month_9!$B73:$AA73)=0,"",COUNTIF(Month_9!$H73:$AA73,"NO"))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IF(COUNTA(Month_9!$B74:$AA74)=0,"",COUNTIF(Month_9!$H74:$AA74,"NO"))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IF(COUNTA(Month_9!$B75:$AA75)=0,"",COUNTIF(Month_9!$H75:$AA75,"NO"))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IF(COUNTA(Month_9!$B76:$AA76)=0,"",COUNTIF(Month_9!$H76:$AA76,"NO"))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IF(COUNTA(Month_9!$B77:$AA77)=0,"",COUNTIF(Month_9!$H77:$AA77,"NO"))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IF(COUNTA(Month_9!$B78:$AA78)=0,"",COUNTIF(Month_9!$H78:$AA78,"NO"))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IF(COUNTA(Month_9!$B79:$AA79)=0,"",COUNTIF(Month_9!$H79:$AA79,"NO"))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IF(COUNTA(Month_9!$B80:$AA80)=0,"",COUNTIF(Month_9!$H80:$AA80,"NO"))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IF(COUNTA(Month_9!$B81:$AA81)=0,"",COUNTIF(Month_9!$H81:$AA81,"NO"))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IF(COUNTA(Month_9!$B82:$AA82)=0,"",COUNTIF(Month_9!$H82:$AA82,"NO"))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IF(COUNTA(Month_9!$B83:$AA83)=0,"",COUNTIF(Month_9!$H83:$AA83,"NO"))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IF(COUNTA(Month_9!$B84:$AA84)=0,"",COUNTIF(Month_9!$H84:$AA84,"NO"))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IF(COUNTA(Month_9!$B85:$AA85)=0,"",COUNTIF(Month_9!$H85:$AA85,"NO"))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IF(COUNTA(Month_9!$B86:$AA86)=0,"",COUNTIF(Month_9!$H86:$AA86,"NO"))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IF(COUNTA(Month_9!$B87:$AA87)=0,"",COUNTIF(Month_9!$H87:$AA87,"NO"))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IF(COUNTA(Month_9!$B88:$AA88)=0,"",COUNTIF(Month_9!$H88:$AA88,"NO"))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IF(COUNTA(Month_9!$B89:$AA89)=0,"",COUNTIF(Month_9!$H89:$AA89,"NO"))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IF(COUNTA(Month_9!$B90:$AA90)=0,"",COUNTIF(Month_9!$H90:$AA90,"NO"))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IF(COUNTA(Month_9!$B91:$AA91)=0,"",COUNTIF(Month_9!$H91:$AA91,"NO"))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IF(COUNTA(Month_9!$B92:$AA92)=0,"",COUNTIF(Month_9!$H92:$AA92,"NO"))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IF(COUNTA(Month_9!$B93:$AA93)=0,"",COUNTIF(Month_9!$H93:$AA93,"NO"))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IF(COUNTA(Month_9!$B94:$AA94)=0,"",COUNTIF(Month_9!$H94:$AA94,"NO"))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IF(COUNTA(Month_9!$B95:$AA95)=0,"",COUNTIF(Month_9!$H95:$AA95,"NO"))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IF(COUNTA(Month_9!$B96:$AA96)=0,"",COUNTIF(Month_9!$H96:$AA96,"NO"))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IF(COUNTA(Month_9!$B97:$AA97)=0,"",COUNTIF(Month_9!$H97:$AA97,"NO"))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IF(COUNTA(Month_9!$B98:$AA98)=0,"",COUNTIF(Month_9!$H98:$AA98,"NO"))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IF(COUNTA(Month_9!$B99:$AA99)=0,"",COUNTIF(Month_9!$H99:$AA99,"NO"))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IF(COUNTA(Month_9!$B100:$AA100)=0,"",COUNTIF(Month_9!$H100:$AA100,"NO"))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IF(COUNTA(Month_9!$B101:$AA101)=0,"",COUNTIF(Month_9!$H101:$AA101,"NO"))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IF(COUNTA(Month_9!$B102:$AA102)=0,"",COUNTIF(Month_9!$H102:$AA102,"NO"))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IF(COUNTA(Month_9!$B103:$AA103)=0,"",COUNTIF(Month_9!$H103:$AA103,"NO"))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IF(COUNTA(Month_9!$B104:$AA104)=0,"",COUNTIF(Month_9!$H104:$AA104,"NO"))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IF(COUNTA(Month_9!$B105:$AA105)=0,"",COUNTIF(Month_9!$H105:$AA105,"NO"))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IF(COUNTA(Month_9!$B106:$AA106)=0,"",COUNTIF(Month_9!$H106:$AA106,"NO"))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IF(COUNTA(Month_9!$B107:$AA107)=0,"",COUNTIF(Month_9!$H107:$AA107,"NO"))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IF(COUNTA(Month_9!$B108:$AA108)=0,"",COUNTIF(Month_9!$H108:$AA108,"NO"))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IF(COUNTA(Month_9!$B109:$AA109)=0,"",COUNTIF(Month_9!$H109:$AA109,"NO"))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IF(COUNTA(Month_9!$B110:$AA110)=0,"",COUNTIF(Month_9!$H110:$AA110,"NO"))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IF(COUNTA(Month_9!$B111:$AA111)=0,"",COUNTIF(Month_9!$H111:$AA111,"NO"))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IF(COUNTA(Month_9!$B112:$AA112)=0,"",COUNTIF(Month_9!$H112:$AA112,"NO"))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IF(COUNTA(Month_9!$B113:$AA113)=0,"",COUNTIF(Month_9!$H113:$AA113,"NO"))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IF(COUNTA(Month_9!$B114:$AA114)=0,"",COUNTIF(Month_9!$H114:$AA114,"NO"))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IF(COUNTA(Month_9!$B115:$AA115)=0,"",COUNTIF(Month_9!$H115:$AA115,"NO"))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IF(COUNTA(Month_9!$B116:$AA116)=0,"",COUNTIF(Month_9!$H116:$AA116,"NO"))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IF(COUNTA(Month_9!$B117:$AA117)=0,"",COUNTIF(Month_9!$H117:$AA117,"NO"))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IF(COUNTA(Month_9!$B118:$AA118)=0,"",COUNTIF(Month_9!$H118:$AA118,"NO"))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IF(COUNTA(Month_9!$B119:$AA119)=0,"",COUNTIF(Month_9!$H119:$AA119,"NO"))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IF(COUNTA(Month_9!$B120:$AA120)=0,"",COUNTIF(Month_9!$H120:$AA120,"NO"))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IF(COUNTA(Month_9!$B121:$AA121)=0,"",COUNTIF(Month_9!$H121:$AA121,"NO"))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IF(COUNTA(Month_9!$B122:$AA122)=0,"",COUNTIF(Month_9!$H122:$AA122,"NO"))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IF(COUNTA(Month_9!$B123:$AA123)=0,"",COUNTIF(Month_9!$H123:$AA123,"NO"))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IF(COUNTA(Month_9!$B124:$AA124)=0,"",COUNTIF(Month_9!$H124:$AA124,"NO"))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IF(COUNTA(Month_9!$B125:$AA125)=0,"",COUNTIF(Month_9!$H125:$AA125,"NO"))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IF(COUNTA(Month_9!$B126:$AA126)=0,"",COUNTIF(Month_9!$H126:$AA126,"NO"))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IF(COUNTA(Month_9!$B127:$AA127)=0,"",COUNTIF(Month_9!$H127:$AA127,"NO"))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IF(COUNTA(Month_9!$B128:$AA128)=0,"",COUNTIF(Month_9!$H128:$AA128,"NO"))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IF(COUNTA(Month_9!$B129:$AA129)=0,"",COUNTIF(Month_9!$H129:$AA129,"NO"))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IF(COUNTA(Month_9!$B130:$AA130)=0,"",COUNTIF(Month_9!$H130:$AA130,"NO"))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IF(COUNTA(Month_9!$B131:$AA131)=0,"",COUNTIF(Month_9!$H131:$AA131,"NO"))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IF(COUNTA(Month_9!$B132:$AA132)=0,"",COUNTIF(Month_9!$H132:$AA132,"NO"))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IF(COUNTA(Month_9!$B133:$AA133)=0,"",COUNTIF(Month_9!$H133:$AA133,"NO"))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IF(COUNTA(Month_9!$B134:$AA134)=0,"",COUNTIF(Month_9!$H134:$AA134,"NO"))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IF(COUNTA(Month_9!$B135:$AA135)=0,"",COUNTIF(Month_9!$H135:$AA135,"NO"))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IF(COUNTA(Month_9!$B136:$AA136)=0,"",COUNTIF(Month_9!$H136:$AA136,"NO"))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IF(COUNTA(Month_9!$B137:$AA137)=0,"",COUNTIF(Month_9!$H137:$AA137,"NO"))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IF(COUNTA(Month_9!$B138:$AA138)=0,"",COUNTIF(Month_9!$H138:$AA138,"NO"))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IF(COUNTA(Month_9!$B139:$AA139)=0,"",COUNTIF(Month_9!$H139:$AA139,"NO"))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IF(COUNTA(Month_9!$B140:$AA140)=0,"",COUNTIF(Month_9!$H140:$AA140,"NO"))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IF(COUNTA(Month_9!$B141:$AA141)=0,"",COUNTIF(Month_9!$H141:$AA141,"NO"))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IF(COUNTA(Month_9!$B142:$AA142)=0,"",COUNTIF(Month_9!$H142:$AA142,"NO"))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IF(COUNTA(Month_9!$B143:$AA143)=0,"",COUNTIF(Month_9!$H143:$AA143,"NO"))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IF(COUNTA(Month_9!$B144:$AA144)=0,"",COUNTIF(Month_9!$H144:$AA144,"NO"))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IF(COUNTA(Month_9!$B145:$AA145)=0,"",COUNTIF(Month_9!$H145:$AA145,"NO"))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IF(COUNTA(Month_9!$B146:$AA146)=0,"",COUNTIF(Month_9!$H146:$AA146,"NO"))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IF(COUNTA(Month_9!$B147:$AA147)=0,"",COUNTIF(Month_9!$H147:$AA147,"NO"))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IF(COUNTA(Month_9!$B148:$AA148)=0,"",COUNTIF(Month_9!$H148:$AA148,"NO"))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IF(COUNTA(Month_9!$B149:$AA149)=0,"",COUNTIF(Month_9!$H149:$AA149,"NO"))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IF(COUNTA(Month_9!$B150:$AA150)=0,"",COUNTIF(Month_9!$H150:$AA150,"NO"))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IF(COUNTA(Month_9!$B151:$AA151)=0,"",COUNTIF(Month_9!$H151:$AA151,"NO"))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IF(COUNTA(Month_9!$B152:$AA152)=0,"",COUNTIF(Month_9!$H152:$AA152,"NO"))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IF(COUNTA(Month_9!$B153:$AA153)=0,"",COUNTIF(Month_9!$H153:$AA153,"NO"))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IF(COUNTA(Month_9!$B154:$AA154)=0,"",COUNTIF(Month_9!$H154:$AA154,"NO"))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IF(COUNTA(Month_9!$B155:$AA155)=0,"",COUNTIF(Month_9!$H155:$AA155,"NO"))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IF(COUNTA(Month_9!$B156:$AA156)=0,"",COUNTIF(Month_9!$H156:$AA156,"NO"))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IF(COUNTA(Month_9!$B157:$AA157)=0,"",COUNTIF(Month_9!$H157:$AA157,"NO"))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IF(COUNTA(Month_9!$B158:$AA158)=0,"",COUNTIF(Month_9!$H158:$AA158,"NO"))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IF(COUNTA(Month_9!$B159:$AA159)=0,"",COUNTIF(Month_9!$H159:$AA159,"NO"))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IF(COUNTA(Month_9!$B160:$AA160)=0,"",COUNTIF(Month_9!$H160:$AA160,"NO"))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IF(COUNTA(Month_9!$B161:$AA161)=0,"",COUNTIF(Month_9!$H161:$AA161,"NO"))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IF(COUNTA(Month_9!$B162:$AA162)=0,"",COUNTIF(Month_9!$H162:$AA162,"NO"))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IF(COUNTA(Month_9!$B163:$AA163)=0,"",COUNTIF(Month_9!$H163:$AA163,"NO"))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IF(COUNTA(Month_9!$B164:$AA164)=0,"",COUNTIF(Month_9!$H164:$AA164,"NO"))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IF(COUNTA(Month_9!$B165:$AA165)=0,"",COUNTIF(Month_9!$H165:$AA165,"NO"))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IF(COUNTA(Month_9!$B166:$AA166)=0,"",COUNTIF(Month_9!$H166:$AA166,"NO"))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IF(COUNTA(Month_9!$B167:$AA167)=0,"",COUNTIF(Month_9!$H167:$AA167,"NO"))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IF(COUNTA(Month_9!$B168:$AA168)=0,"",COUNTIF(Month_9!$H168:$AA168,"NO"))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IF(COUNTA(Month_9!$B169:$AA169)=0,"",COUNTIF(Month_9!$H169:$AA169,"NO"))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IF(COUNTA(Month_9!$B170:$AA170)=0,"",COUNTIF(Month_9!$H170:$AA170,"NO"))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IF(COUNTA(Month_9!$B171:$AA171)=0,"",COUNTIF(Month_9!$H171:$AA171,"NO"))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IF(COUNTA(Month_9!$B172:$AA172)=0,"",COUNTIF(Month_9!$H172:$AA172,"NO"))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IF(COUNTA(Month_9!$B173:$AA173)=0,"",COUNTIF(Month_9!$H173:$AA173,"NO"))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IF(COUNTA(Month_9!$B174:$AA174)=0,"",COUNTIF(Month_9!$H174:$AA174,"NO"))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IF(COUNTA(Month_9!$B175:$AA175)=0,"",COUNTIF(Month_9!$H175:$AA175,"NO"))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IF(COUNTA(Month_9!$B176:$AA176)=0,"",COUNTIF(Month_9!$H176:$AA176,"NO"))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IF(COUNTA(Month_9!$B177:$AA177)=0,"",COUNTIF(Month_9!$H177:$AA177,"NO"))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IF(COUNTA(Month_9!$B178:$AA178)=0,"",COUNTIF(Month_9!$H178:$AA178,"NO"))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IF(COUNTA(Month_9!$B179:$AA179)=0,"",COUNTIF(Month_9!$H179:$AA179,"NO"))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IF(COUNTA(Month_9!$B180:$AA180)=0,"",COUNTIF(Month_9!$H180:$AA180,"NO"))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IF(COUNTA(Month_9!$B181:$AA181)=0,"",COUNTIF(Month_9!$H181:$AA181,"NO"))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IF(COUNTA(Month_9!$B182:$AA182)=0,"",COUNTIF(Month_9!$H182:$AA182,"NO"))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IF(COUNTA(Month_9!$B183:$AA183)=0,"",COUNTIF(Month_9!$H183:$AA183,"NO"))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IF(COUNTA(Month_9!$B184:$AA184)=0,"",COUNTIF(Month_9!$H184:$AA184,"NO"))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IF(COUNTA(Month_9!$B185:$AA185)=0,"",COUNTIF(Month_9!$H185:$AA185,"NO"))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IF(COUNTA(Month_9!$B186:$AA186)=0,"",COUNTIF(Month_9!$H186:$AA186,"NO"))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IF(COUNTA(Month_9!$B187:$AA187)=0,"",COUNTIF(Month_9!$H187:$AA187,"NO"))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IF(COUNTA(Month_9!$B188:$AA188)=0,"",COUNTIF(Month_9!$H188:$AA188,"NO"))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IF(COUNTA(Month_9!$B189:$AA189)=0,"",COUNTIF(Month_9!$H189:$AA189,"NO"))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IF(COUNTA(Month_9!$B190:$AA190)=0,"",COUNTIF(Month_9!$H190:$AA190,"NO"))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IF(COUNTA(Month_9!$B191:$AA191)=0,"",COUNTIF(Month_9!$H191:$AA191,"NO"))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IF(COUNTA(Month_9!$B192:$AA192)=0,"",COUNTIF(Month_9!$H192:$AA192,"NO"))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IF(COUNTA(Month_9!$B193:$AA193)=0,"",COUNTIF(Month_9!$H193:$AA193,"NO"))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IF(COUNTA(Month_9!$B194:$AA194)=0,"",COUNTIF(Month_9!$H194:$AA194,"NO"))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IF(COUNTA(Month_9!$B195:$AA195)=0,"",COUNTIF(Month_9!$H195:$AA195,"NO"))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IF(COUNTA(Month_9!$B196:$AA196)=0,"",COUNTIF(Month_9!$H196:$AA196,"NO"))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IF(COUNTA(Month_9!$B197:$AA197)=0,"",COUNTIF(Month_9!$H197:$AA197,"NO"))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IF(COUNTA(Month_9!$B198:$AA198)=0,"",COUNTIF(Month_9!$H198:$AA198,"NO"))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IF(COUNTA(Month_9!$B199:$AA199)=0,"",COUNTIF(Month_9!$H199:$AA199,"NO"))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IF(COUNTA(Month_9!$B200:$AA200)=0,"",COUNTIF(Month_9!$H200:$AA200,"NO"))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IF(COUNTA(Month_9!$B201:$AA201)=0,"",COUNTIF(Month_9!$H201:$AA201,"NO"))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IF(COUNTA(Month_9!$B202:$AA202)=0,"",COUNTIF(Month_9!$H202:$AA202,"NO"))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IF(COUNTA(Month_9!$B203:$AA203)=0,"",COUNTIF(Month_9!$H203:$AA203,"NO"))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IF(COUNTA(Month_9!$B204:$AA204)=0,"",COUNTIF(Month_9!$H204:$AA204,"NO"))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IF(COUNTA(Month_9!$B205:$AA205)=0,"",COUNTIF(Month_9!$H205:$AA205,"NO"))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IF(COUNTA(Month_9!$B206:$AA206)=0,"",COUNTIF(Month_9!$H206:$AA206,"NO"))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IF(COUNTA(Month_9!$B207:$AA207)=0,"",COUNTIF(Month_9!$H207:$AA207,"NO"))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IF(COUNTA(Month_9!$B208:$AA208)=0,"",COUNTIF(Month_9!$H208:$AA208,"NO"))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IF(COUNTA(Month_9!$B209:$AA209)=0,"",COUNTIF(Month_9!$H209:$AA209,"NO"))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IF(COUNTA(Month_9!$B210:$AA210)=0,"",COUNTIF(Month_9!$H210:$AA210,"NO"))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IF(COUNTA(Month_9!$B211:$AA211)=0,"",COUNTIF(Month_9!$H211:$AA211,"NO"))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IF(COUNTA(Month_9!$B212:$AA212)=0,"",COUNTIF(Month_9!$H212:$AA212,"NO"))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IF(COUNTA(Month_9!$B213:$AA213)=0,"",COUNTIF(Month_9!$H213:$AA213,"NO"))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IF(COUNTA(Month_9!$B214:$AA214)=0,"",COUNTIF(Month_9!$H214:$AA214,"NO"))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IF(COUNTA(Month_9!$B215:$AA215)=0,"",COUNTIF(Month_9!$H215:$AA215,"NO"))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IF(COUNTA(Month_9!$B216:$AA216)=0,"",COUNTIF(Month_9!$H216:$AA216,"NO"))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IF(COUNTA(Month_9!$B217:$AA217)=0,"",COUNTIF(Month_9!$H217:$AA217,"NO"))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IF(COUNTA(Month_9!$B218:$AA218)=0,"",COUNTIF(Month_9!$H218:$AA218,"NO"))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IF(COUNTA(Month_9!$B219:$AA219)=0,"",COUNTIF(Month_9!$H219:$AA219,"NO"))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IF(COUNTA(Month_9!$B220:$AA220)=0,"",COUNTIF(Month_9!$H220:$AA220,"NO"))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IF(COUNTA(Month_9!$B221:$AA221)=0,"",COUNTIF(Month_9!$H221:$AA221,"NO"))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IF(COUNTA(Month_9!$B222:$AA222)=0,"",COUNTIF(Month_9!$H222:$AA222,"NO"))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IF(COUNTA(Month_9!$B223:$AA223)=0,"",COUNTIF(Month_9!$H223:$AA223,"NO"))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IF(COUNTA(Month_9!$B224:$AA224)=0,"",COUNTIF(Month_9!$H224:$AA224,"NO"))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IF(COUNTA(Month_9!$B225:$AA225)=0,"",COUNTIF(Month_9!$H225:$AA225,"NO"))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IF(COUNTA(Month_9!$B226:$AA226)=0,"",COUNTIF(Month_9!$H226:$AA226,"NO"))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IF(COUNTA(Month_9!$B227:$AA227)=0,"",COUNTIF(Month_9!$H227:$AA227,"NO"))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IF(COUNTA(Month_9!$B228:$AA228)=0,"",COUNTIF(Month_9!$H228:$AA228,"NO"))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IF(COUNTA(Month_9!$B229:$AA229)=0,"",COUNTIF(Month_9!$H229:$AA229,"NO"))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IF(COUNTA(Month_9!$B230:$AA230)=0,"",COUNTIF(Month_9!$H230:$AA230,"NO"))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IF(COUNTA(Month_9!$B231:$AA231)=0,"",COUNTIF(Month_9!$H231:$AA231,"NO"))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IF(COUNTA(Month_9!$B232:$AA232)=0,"",COUNTIF(Month_9!$H232:$AA232,"NO"))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IF(COUNTA(Month_9!$B233:$AA233)=0,"",COUNTIF(Month_9!$H233:$AA233,"NO"))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IF(COUNTA(Month_9!$B234:$AA234)=0,"",COUNTIF(Month_9!$H234:$AA234,"NO"))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IF(COUNTA(Month_9!$B235:$AA235)=0,"",COUNTIF(Month_9!$H235:$AA235,"NO"))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IF(COUNTA(Month_9!$B236:$AA236)=0,"",COUNTIF(Month_9!$H236:$AA236,"NO"))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IF(COUNTA(Month_9!$B237:$AA237)=0,"",COUNTIF(Month_9!$H237:$AA237,"NO"))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IF(COUNTA(Month_9!$B238:$AA238)=0,"",COUNTIF(Month_9!$H238:$AA238,"NO"))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IF(COUNTA(Month_9!$B239:$AA239)=0,"",COUNTIF(Month_9!$H239:$AA239,"NO"))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IF(COUNTA(Month_9!$B240:$AA240)=0,"",COUNTIF(Month_9!$H240:$AA240,"NO"))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IF(COUNTA(Month_9!$B241:$AA241)=0,"",COUNTIF(Month_9!$H241:$AA241,"NO"))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IF(COUNTA(Month_9!$B242:$AA242)=0,"",COUNTIF(Month_9!$H242:$AA242,"NO"))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IF(COUNTA(Month_9!$B243:$AA243)=0,"",COUNTIF(Month_9!$H243:$AA243,"NO"))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IF(COUNTA(Month_9!$B244:$AA244)=0,"",COUNTIF(Month_9!$H244:$AA244,"NO"))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IF(COUNTA(Month_9!$B245:$AA245)=0,"",COUNTIF(Month_9!$H245:$AA245,"NO"))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IF(COUNTA(Month_9!$B246:$AA246)=0,"",COUNTIF(Month_9!$H246:$AA246,"NO"))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IF(COUNTA(Month_9!$B247:$AA247)=0,"",COUNTIF(Month_9!$H247:$AA247,"NO"))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IF(COUNTA(Month_9!$B248:$AA248)=0,"",COUNTIF(Month_9!$H248:$AA248,"NO"))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IF(COUNTA(Month_9!$B249:$AA249)=0,"",COUNTIF(Month_9!$H249:$AA249,"NO"))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IF(COUNTA(Month_9!$B250:$AA250)=0,"",COUNTIF(Month_9!$H250:$AA250,"NO"))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E0A2F929-DFB2-4075-8183-F3DB2E3CBF78}">
      <formula1>"Orientation,Annual,Other"</formula1>
    </dataValidation>
    <dataValidation type="list" allowBlank="1" showInputMessage="1" showErrorMessage="1" sqref="H4:AA250" xr:uid="{12AB6381-ED63-4EC2-862A-AFDC3FDEA047}">
      <formula1>"YES,NO"</formula1>
    </dataValidation>
    <dataValidation type="list" allowBlank="1" showInputMessage="1" showErrorMessage="1" sqref="F4:F250" xr:uid="{2BEAD787-5B06-4B34-9A9D-7DE3ABE0303B}">
      <formula1>"7a - 11a,11a - 3p,3p - 7p,7p - 11p,11p - 3a,3a - 7a"</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19634-03B1-4DFE-9E67-6A1CC1EF9BE3}">
  <sheetPr codeName="Sheet18"/>
  <dimension ref="A1:AB250"/>
  <sheetViews>
    <sheetView workbookViewId="0">
      <pane xSplit="7" ySplit="3" topLeftCell="U4" activePane="bottomRight" state="frozen"/>
      <selection pane="topRight" activeCell="G1" sqref="G1"/>
      <selection pane="bottomLeft" activeCell="A4" sqref="A4"/>
      <selection pane="bottomRight" activeCell="F5" sqref="F5"/>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Rates'!L4="","MONTH 1",'SUMMARY Rates'!L4)</f>
        <v>Month_10</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IF(COUNTA(Month_10!$B4:$AA4)=0,"",COUNTIF(Month_10!$H4:$AA4,"NO"))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IF(COUNTA(Month_10!$B5:$AA5)=0,"",COUNTIF(Month_10!$H5:$AA5,"NO"))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IF(COUNTA(Month_10!$B6:$AA6)=0,"",COUNTIF(Month_10!$H6:$AA6,"NO"))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IF(COUNTA(Month_10!$B7:$AA7)=0,"",COUNTIF(Month_10!$H7:$AA7,"NO"))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IF(COUNTA(Month_10!$B8:$AA8)=0,"",COUNTIF(Month_10!$H8:$AA8,"NO"))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IF(COUNTA(Month_10!$B9:$AA9)=0,"",COUNTIF(Month_10!$H9:$AA9,"NO"))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IF(COUNTA(Month_10!$B10:$AA10)=0,"",COUNTIF(Month_10!$H10:$AA10,"NO"))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IF(COUNTA(Month_10!$B11:$AA11)=0,"",COUNTIF(Month_10!$H11:$AA11,"NO"))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IF(COUNTA(Month_10!$B12:$AA12)=0,"",COUNTIF(Month_10!$H12:$AA12,"NO"))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IF(COUNTA(Month_10!$B13:$AA13)=0,"",COUNTIF(Month_10!$H13:$AA13,"NO"))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IF(COUNTA(Month_10!$B14:$AA14)=0,"",COUNTIF(Month_10!$H14:$AA14,"NO"))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IF(COUNTA(Month_10!$B15:$AA15)=0,"",COUNTIF(Month_10!$H15:$AA15,"NO"))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IF(COUNTA(Month_10!$B16:$AA16)=0,"",COUNTIF(Month_10!$H16:$AA16,"NO"))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IF(COUNTA(Month_10!$B17:$AA17)=0,"",COUNTIF(Month_10!$H17:$AA17,"NO"))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IF(COUNTA(Month_10!$B18:$AA18)=0,"",COUNTIF(Month_10!$H18:$AA18,"NO"))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IF(COUNTA(Month_10!$B19:$AA19)=0,"",COUNTIF(Month_10!$H19:$AA19,"NO"))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IF(COUNTA(Month_10!$B20:$AA20)=0,"",COUNTIF(Month_10!$H20:$AA20,"NO"))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IF(COUNTA(Month_10!$B21:$AA21)=0,"",COUNTIF(Month_10!$H21:$AA21,"NO"))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IF(COUNTA(Month_10!$B22:$AA22)=0,"",COUNTIF(Month_10!$H22:$AA22,"NO"))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IF(COUNTA(Month_10!$B23:$AA23)=0,"",COUNTIF(Month_10!$H23:$AA23,"NO"))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IF(COUNTA(Month_10!$B24:$AA24)=0,"",COUNTIF(Month_10!$H24:$AA24,"NO"))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IF(COUNTA(Month_10!$B25:$AA25)=0,"",COUNTIF(Month_10!$H25:$AA25,"NO"))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IF(COUNTA(Month_10!$B26:$AA26)=0,"",COUNTIF(Month_10!$H26:$AA26,"NO"))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IF(COUNTA(Month_10!$B27:$AA27)=0,"",COUNTIF(Month_10!$H27:$AA27,"NO"))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IF(COUNTA(Month_10!$B28:$AA28)=0,"",COUNTIF(Month_10!$H28:$AA28,"NO"))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IF(COUNTA(Month_10!$B29:$AA29)=0,"",COUNTIF(Month_10!$H29:$AA29,"NO"))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IF(COUNTA(Month_10!$B30:$AA30)=0,"",COUNTIF(Month_10!$H30:$AA30,"NO"))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IF(COUNTA(Month_10!$B31:$AA31)=0,"",COUNTIF(Month_10!$H31:$AA31,"NO"))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IF(COUNTA(Month_10!$B32:$AA32)=0,"",COUNTIF(Month_10!$H32:$AA32,"NO"))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IF(COUNTA(Month_10!$B33:$AA33)=0,"",COUNTIF(Month_10!$H33:$AA33,"NO"))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IF(COUNTA(Month_10!$B34:$AA34)=0,"",COUNTIF(Month_10!$H34:$AA34,"NO"))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IF(COUNTA(Month_10!$B35:$AA35)=0,"",COUNTIF(Month_10!$H35:$AA35,"NO"))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IF(COUNTA(Month_10!$B36:$AA36)=0,"",COUNTIF(Month_10!$H36:$AA36,"NO"))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IF(COUNTA(Month_10!$B37:$AA37)=0,"",COUNTIF(Month_10!$H37:$AA37,"NO"))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IF(COUNTA(Month_10!$B38:$AA38)=0,"",COUNTIF(Month_10!$H38:$AA38,"NO"))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IF(COUNTA(Month_10!$B39:$AA39)=0,"",COUNTIF(Month_10!$H39:$AA39,"NO"))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IF(COUNTA(Month_10!$B40:$AA40)=0,"",COUNTIF(Month_10!$H40:$AA40,"NO"))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IF(COUNTA(Month_10!$B41:$AA41)=0,"",COUNTIF(Month_10!$H41:$AA41,"NO"))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IF(COUNTA(Month_10!$B42:$AA42)=0,"",COUNTIF(Month_10!$H42:$AA42,"NO"))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IF(COUNTA(Month_10!$B43:$AA43)=0,"",COUNTIF(Month_10!$H43:$AA43,"NO"))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IF(COUNTA(Month_10!$B44:$AA44)=0,"",COUNTIF(Month_10!$H44:$AA44,"NO"))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IF(COUNTA(Month_10!$B45:$AA45)=0,"",COUNTIF(Month_10!$H45:$AA45,"NO"))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IF(COUNTA(Month_10!$B46:$AA46)=0,"",COUNTIF(Month_10!$H46:$AA46,"NO"))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IF(COUNTA(Month_10!$B47:$AA47)=0,"",COUNTIF(Month_10!$H47:$AA47,"NO"))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IF(COUNTA(Month_10!$B48:$AA48)=0,"",COUNTIF(Month_10!$H48:$AA48,"NO"))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IF(COUNTA(Month_10!$B49:$AA49)=0,"",COUNTIF(Month_10!$H49:$AA49,"NO"))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IF(COUNTA(Month_10!$B50:$AA50)=0,"",COUNTIF(Month_10!$H50:$AA50,"NO"))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IF(COUNTA(Month_10!$B51:$AA51)=0,"",COUNTIF(Month_10!$H51:$AA51,"NO"))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IF(COUNTA(Month_10!$B52:$AA52)=0,"",COUNTIF(Month_10!$H52:$AA52,"NO"))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IF(COUNTA(Month_10!$B53:$AA53)=0,"",COUNTIF(Month_10!$H53:$AA53,"NO"))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IF(COUNTA(Month_10!$B54:$AA54)=0,"",COUNTIF(Month_10!$H54:$AA54,"NO"))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IF(COUNTA(Month_10!$B55:$AA55)=0,"",COUNTIF(Month_10!$H55:$AA55,"NO"))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IF(COUNTA(Month_10!$B56:$AA56)=0,"",COUNTIF(Month_10!$H56:$AA56,"NO"))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IF(COUNTA(Month_10!$B57:$AA57)=0,"",COUNTIF(Month_10!$H57:$AA57,"NO"))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IF(COUNTA(Month_10!$B58:$AA58)=0,"",COUNTIF(Month_10!$H58:$AA58,"NO"))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IF(COUNTA(Month_10!$B59:$AA59)=0,"",COUNTIF(Month_10!$H59:$AA59,"NO"))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IF(COUNTA(Month_10!$B60:$AA60)=0,"",COUNTIF(Month_10!$H60:$AA60,"NO"))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IF(COUNTA(Month_10!$B61:$AA61)=0,"",COUNTIF(Month_10!$H61:$AA61,"NO"))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IF(COUNTA(Month_10!$B62:$AA62)=0,"",COUNTIF(Month_10!$H62:$AA62,"NO"))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IF(COUNTA(Month_10!$B63:$AA63)=0,"",COUNTIF(Month_10!$H63:$AA63,"NO"))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IF(COUNTA(Month_10!$B64:$AA64)=0,"",COUNTIF(Month_10!$H64:$AA64,"NO"))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IF(COUNTA(Month_10!$B65:$AA65)=0,"",COUNTIF(Month_10!$H65:$AA65,"NO"))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IF(COUNTA(Month_10!$B66:$AA66)=0,"",COUNTIF(Month_10!$H66:$AA66,"NO"))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IF(COUNTA(Month_10!$B67:$AA67)=0,"",COUNTIF(Month_10!$H67:$AA67,"NO"))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IF(COUNTA(Month_10!$B68:$AA68)=0,"",COUNTIF(Month_10!$H68:$AA68,"NO"))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IF(COUNTA(Month_10!$B69:$AA69)=0,"",COUNTIF(Month_10!$H69:$AA69,"NO"))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IF(COUNTA(Month_10!$B70:$AA70)=0,"",COUNTIF(Month_10!$H70:$AA70,"NO"))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IF(COUNTA(Month_10!$B71:$AA71)=0,"",COUNTIF(Month_10!$H71:$AA71,"NO"))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IF(COUNTA(Month_10!$B72:$AA72)=0,"",COUNTIF(Month_10!$H72:$AA72,"NO"))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IF(COUNTA(Month_10!$B73:$AA73)=0,"",COUNTIF(Month_10!$H73:$AA73,"NO"))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IF(COUNTA(Month_10!$B74:$AA74)=0,"",COUNTIF(Month_10!$H74:$AA74,"NO"))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IF(COUNTA(Month_10!$B75:$AA75)=0,"",COUNTIF(Month_10!$H75:$AA75,"NO"))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IF(COUNTA(Month_10!$B76:$AA76)=0,"",COUNTIF(Month_10!$H76:$AA76,"NO"))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IF(COUNTA(Month_10!$B77:$AA77)=0,"",COUNTIF(Month_10!$H77:$AA77,"NO"))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IF(COUNTA(Month_10!$B78:$AA78)=0,"",COUNTIF(Month_10!$H78:$AA78,"NO"))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IF(COUNTA(Month_10!$B79:$AA79)=0,"",COUNTIF(Month_10!$H79:$AA79,"NO"))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IF(COUNTA(Month_10!$B80:$AA80)=0,"",COUNTIF(Month_10!$H80:$AA80,"NO"))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IF(COUNTA(Month_10!$B81:$AA81)=0,"",COUNTIF(Month_10!$H81:$AA81,"NO"))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IF(COUNTA(Month_10!$B82:$AA82)=0,"",COUNTIF(Month_10!$H82:$AA82,"NO"))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IF(COUNTA(Month_10!$B83:$AA83)=0,"",COUNTIF(Month_10!$H83:$AA83,"NO"))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IF(COUNTA(Month_10!$B84:$AA84)=0,"",COUNTIF(Month_10!$H84:$AA84,"NO"))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IF(COUNTA(Month_10!$B85:$AA85)=0,"",COUNTIF(Month_10!$H85:$AA85,"NO"))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IF(COUNTA(Month_10!$B86:$AA86)=0,"",COUNTIF(Month_10!$H86:$AA86,"NO"))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IF(COUNTA(Month_10!$B87:$AA87)=0,"",COUNTIF(Month_10!$H87:$AA87,"NO"))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IF(COUNTA(Month_10!$B88:$AA88)=0,"",COUNTIF(Month_10!$H88:$AA88,"NO"))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IF(COUNTA(Month_10!$B89:$AA89)=0,"",COUNTIF(Month_10!$H89:$AA89,"NO"))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IF(COUNTA(Month_10!$B90:$AA90)=0,"",COUNTIF(Month_10!$H90:$AA90,"NO"))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IF(COUNTA(Month_10!$B91:$AA91)=0,"",COUNTIF(Month_10!$H91:$AA91,"NO"))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IF(COUNTA(Month_10!$B92:$AA92)=0,"",COUNTIF(Month_10!$H92:$AA92,"NO"))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IF(COUNTA(Month_10!$B93:$AA93)=0,"",COUNTIF(Month_10!$H93:$AA93,"NO"))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IF(COUNTA(Month_10!$B94:$AA94)=0,"",COUNTIF(Month_10!$H94:$AA94,"NO"))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IF(COUNTA(Month_10!$B95:$AA95)=0,"",COUNTIF(Month_10!$H95:$AA95,"NO"))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IF(COUNTA(Month_10!$B96:$AA96)=0,"",COUNTIF(Month_10!$H96:$AA96,"NO"))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IF(COUNTA(Month_10!$B97:$AA97)=0,"",COUNTIF(Month_10!$H97:$AA97,"NO"))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IF(COUNTA(Month_10!$B98:$AA98)=0,"",COUNTIF(Month_10!$H98:$AA98,"NO"))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IF(COUNTA(Month_10!$B99:$AA99)=0,"",COUNTIF(Month_10!$H99:$AA99,"NO"))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IF(COUNTA(Month_10!$B100:$AA100)=0,"",COUNTIF(Month_10!$H100:$AA100,"NO"))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IF(COUNTA(Month_10!$B101:$AA101)=0,"",COUNTIF(Month_10!$H101:$AA101,"NO"))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IF(COUNTA(Month_10!$B102:$AA102)=0,"",COUNTIF(Month_10!$H102:$AA102,"NO"))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IF(COUNTA(Month_10!$B103:$AA103)=0,"",COUNTIF(Month_10!$H103:$AA103,"NO"))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IF(COUNTA(Month_10!$B104:$AA104)=0,"",COUNTIF(Month_10!$H104:$AA104,"NO"))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IF(COUNTA(Month_10!$B105:$AA105)=0,"",COUNTIF(Month_10!$H105:$AA105,"NO"))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IF(COUNTA(Month_10!$B106:$AA106)=0,"",COUNTIF(Month_10!$H106:$AA106,"NO"))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IF(COUNTA(Month_10!$B107:$AA107)=0,"",COUNTIF(Month_10!$H107:$AA107,"NO"))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IF(COUNTA(Month_10!$B108:$AA108)=0,"",COUNTIF(Month_10!$H108:$AA108,"NO"))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IF(COUNTA(Month_10!$B109:$AA109)=0,"",COUNTIF(Month_10!$H109:$AA109,"NO"))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IF(COUNTA(Month_10!$B110:$AA110)=0,"",COUNTIF(Month_10!$H110:$AA110,"NO"))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IF(COUNTA(Month_10!$B111:$AA111)=0,"",COUNTIF(Month_10!$H111:$AA111,"NO"))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IF(COUNTA(Month_10!$B112:$AA112)=0,"",COUNTIF(Month_10!$H112:$AA112,"NO"))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IF(COUNTA(Month_10!$B113:$AA113)=0,"",COUNTIF(Month_10!$H113:$AA113,"NO"))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IF(COUNTA(Month_10!$B114:$AA114)=0,"",COUNTIF(Month_10!$H114:$AA114,"NO"))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IF(COUNTA(Month_10!$B115:$AA115)=0,"",COUNTIF(Month_10!$H115:$AA115,"NO"))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IF(COUNTA(Month_10!$B116:$AA116)=0,"",COUNTIF(Month_10!$H116:$AA116,"NO"))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IF(COUNTA(Month_10!$B117:$AA117)=0,"",COUNTIF(Month_10!$H117:$AA117,"NO"))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IF(COUNTA(Month_10!$B118:$AA118)=0,"",COUNTIF(Month_10!$H118:$AA118,"NO"))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IF(COUNTA(Month_10!$B119:$AA119)=0,"",COUNTIF(Month_10!$H119:$AA119,"NO"))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IF(COUNTA(Month_10!$B120:$AA120)=0,"",COUNTIF(Month_10!$H120:$AA120,"NO"))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IF(COUNTA(Month_10!$B121:$AA121)=0,"",COUNTIF(Month_10!$H121:$AA121,"NO"))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IF(COUNTA(Month_10!$B122:$AA122)=0,"",COUNTIF(Month_10!$H122:$AA122,"NO"))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IF(COUNTA(Month_10!$B123:$AA123)=0,"",COUNTIF(Month_10!$H123:$AA123,"NO"))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IF(COUNTA(Month_10!$B124:$AA124)=0,"",COUNTIF(Month_10!$H124:$AA124,"NO"))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IF(COUNTA(Month_10!$B125:$AA125)=0,"",COUNTIF(Month_10!$H125:$AA125,"NO"))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IF(COUNTA(Month_10!$B126:$AA126)=0,"",COUNTIF(Month_10!$H126:$AA126,"NO"))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IF(COUNTA(Month_10!$B127:$AA127)=0,"",COUNTIF(Month_10!$H127:$AA127,"NO"))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IF(COUNTA(Month_10!$B128:$AA128)=0,"",COUNTIF(Month_10!$H128:$AA128,"NO"))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IF(COUNTA(Month_10!$B129:$AA129)=0,"",COUNTIF(Month_10!$H129:$AA129,"NO"))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IF(COUNTA(Month_10!$B130:$AA130)=0,"",COUNTIF(Month_10!$H130:$AA130,"NO"))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IF(COUNTA(Month_10!$B131:$AA131)=0,"",COUNTIF(Month_10!$H131:$AA131,"NO"))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IF(COUNTA(Month_10!$B132:$AA132)=0,"",COUNTIF(Month_10!$H132:$AA132,"NO"))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IF(COUNTA(Month_10!$B133:$AA133)=0,"",COUNTIF(Month_10!$H133:$AA133,"NO"))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IF(COUNTA(Month_10!$B134:$AA134)=0,"",COUNTIF(Month_10!$H134:$AA134,"NO"))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IF(COUNTA(Month_10!$B135:$AA135)=0,"",COUNTIF(Month_10!$H135:$AA135,"NO"))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IF(COUNTA(Month_10!$B136:$AA136)=0,"",COUNTIF(Month_10!$H136:$AA136,"NO"))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IF(COUNTA(Month_10!$B137:$AA137)=0,"",COUNTIF(Month_10!$H137:$AA137,"NO"))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IF(COUNTA(Month_10!$B138:$AA138)=0,"",COUNTIF(Month_10!$H138:$AA138,"NO"))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IF(COUNTA(Month_10!$B139:$AA139)=0,"",COUNTIF(Month_10!$H139:$AA139,"NO"))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IF(COUNTA(Month_10!$B140:$AA140)=0,"",COUNTIF(Month_10!$H140:$AA140,"NO"))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IF(COUNTA(Month_10!$B141:$AA141)=0,"",COUNTIF(Month_10!$H141:$AA141,"NO"))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IF(COUNTA(Month_10!$B142:$AA142)=0,"",COUNTIF(Month_10!$H142:$AA142,"NO"))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IF(COUNTA(Month_10!$B143:$AA143)=0,"",COUNTIF(Month_10!$H143:$AA143,"NO"))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IF(COUNTA(Month_10!$B144:$AA144)=0,"",COUNTIF(Month_10!$H144:$AA144,"NO"))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IF(COUNTA(Month_10!$B145:$AA145)=0,"",COUNTIF(Month_10!$H145:$AA145,"NO"))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IF(COUNTA(Month_10!$B146:$AA146)=0,"",COUNTIF(Month_10!$H146:$AA146,"NO"))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IF(COUNTA(Month_10!$B147:$AA147)=0,"",COUNTIF(Month_10!$H147:$AA147,"NO"))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IF(COUNTA(Month_10!$B148:$AA148)=0,"",COUNTIF(Month_10!$H148:$AA148,"NO"))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IF(COUNTA(Month_10!$B149:$AA149)=0,"",COUNTIF(Month_10!$H149:$AA149,"NO"))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IF(COUNTA(Month_10!$B150:$AA150)=0,"",COUNTIF(Month_10!$H150:$AA150,"NO"))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IF(COUNTA(Month_10!$B151:$AA151)=0,"",COUNTIF(Month_10!$H151:$AA151,"NO"))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IF(COUNTA(Month_10!$B152:$AA152)=0,"",COUNTIF(Month_10!$H152:$AA152,"NO"))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IF(COUNTA(Month_10!$B153:$AA153)=0,"",COUNTIF(Month_10!$H153:$AA153,"NO"))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IF(COUNTA(Month_10!$B154:$AA154)=0,"",COUNTIF(Month_10!$H154:$AA154,"NO"))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IF(COUNTA(Month_10!$B155:$AA155)=0,"",COUNTIF(Month_10!$H155:$AA155,"NO"))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IF(COUNTA(Month_10!$B156:$AA156)=0,"",COUNTIF(Month_10!$H156:$AA156,"NO"))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IF(COUNTA(Month_10!$B157:$AA157)=0,"",COUNTIF(Month_10!$H157:$AA157,"NO"))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IF(COUNTA(Month_10!$B158:$AA158)=0,"",COUNTIF(Month_10!$H158:$AA158,"NO"))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IF(COUNTA(Month_10!$B159:$AA159)=0,"",COUNTIF(Month_10!$H159:$AA159,"NO"))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IF(COUNTA(Month_10!$B160:$AA160)=0,"",COUNTIF(Month_10!$H160:$AA160,"NO"))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IF(COUNTA(Month_10!$B161:$AA161)=0,"",COUNTIF(Month_10!$H161:$AA161,"NO"))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IF(COUNTA(Month_10!$B162:$AA162)=0,"",COUNTIF(Month_10!$H162:$AA162,"NO"))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IF(COUNTA(Month_10!$B163:$AA163)=0,"",COUNTIF(Month_10!$H163:$AA163,"NO"))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IF(COUNTA(Month_10!$B164:$AA164)=0,"",COUNTIF(Month_10!$H164:$AA164,"NO"))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IF(COUNTA(Month_10!$B165:$AA165)=0,"",COUNTIF(Month_10!$H165:$AA165,"NO"))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IF(COUNTA(Month_10!$B166:$AA166)=0,"",COUNTIF(Month_10!$H166:$AA166,"NO"))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IF(COUNTA(Month_10!$B167:$AA167)=0,"",COUNTIF(Month_10!$H167:$AA167,"NO"))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IF(COUNTA(Month_10!$B168:$AA168)=0,"",COUNTIF(Month_10!$H168:$AA168,"NO"))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IF(COUNTA(Month_10!$B169:$AA169)=0,"",COUNTIF(Month_10!$H169:$AA169,"NO"))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IF(COUNTA(Month_10!$B170:$AA170)=0,"",COUNTIF(Month_10!$H170:$AA170,"NO"))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IF(COUNTA(Month_10!$B171:$AA171)=0,"",COUNTIF(Month_10!$H171:$AA171,"NO"))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IF(COUNTA(Month_10!$B172:$AA172)=0,"",COUNTIF(Month_10!$H172:$AA172,"NO"))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IF(COUNTA(Month_10!$B173:$AA173)=0,"",COUNTIF(Month_10!$H173:$AA173,"NO"))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IF(COUNTA(Month_10!$B174:$AA174)=0,"",COUNTIF(Month_10!$H174:$AA174,"NO"))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IF(COUNTA(Month_10!$B175:$AA175)=0,"",COUNTIF(Month_10!$H175:$AA175,"NO"))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IF(COUNTA(Month_10!$B176:$AA176)=0,"",COUNTIF(Month_10!$H176:$AA176,"NO"))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IF(COUNTA(Month_10!$B177:$AA177)=0,"",COUNTIF(Month_10!$H177:$AA177,"NO"))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IF(COUNTA(Month_10!$B178:$AA178)=0,"",COUNTIF(Month_10!$H178:$AA178,"NO"))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IF(COUNTA(Month_10!$B179:$AA179)=0,"",COUNTIF(Month_10!$H179:$AA179,"NO"))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IF(COUNTA(Month_10!$B180:$AA180)=0,"",COUNTIF(Month_10!$H180:$AA180,"NO"))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IF(COUNTA(Month_10!$B181:$AA181)=0,"",COUNTIF(Month_10!$H181:$AA181,"NO"))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IF(COUNTA(Month_10!$B182:$AA182)=0,"",COUNTIF(Month_10!$H182:$AA182,"NO"))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IF(COUNTA(Month_10!$B183:$AA183)=0,"",COUNTIF(Month_10!$H183:$AA183,"NO"))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IF(COUNTA(Month_10!$B184:$AA184)=0,"",COUNTIF(Month_10!$H184:$AA184,"NO"))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IF(COUNTA(Month_10!$B185:$AA185)=0,"",COUNTIF(Month_10!$H185:$AA185,"NO"))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IF(COUNTA(Month_10!$B186:$AA186)=0,"",COUNTIF(Month_10!$H186:$AA186,"NO"))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IF(COUNTA(Month_10!$B187:$AA187)=0,"",COUNTIF(Month_10!$H187:$AA187,"NO"))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IF(COUNTA(Month_10!$B188:$AA188)=0,"",COUNTIF(Month_10!$H188:$AA188,"NO"))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IF(COUNTA(Month_10!$B189:$AA189)=0,"",COUNTIF(Month_10!$H189:$AA189,"NO"))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IF(COUNTA(Month_10!$B190:$AA190)=0,"",COUNTIF(Month_10!$H190:$AA190,"NO"))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IF(COUNTA(Month_10!$B191:$AA191)=0,"",COUNTIF(Month_10!$H191:$AA191,"NO"))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IF(COUNTA(Month_10!$B192:$AA192)=0,"",COUNTIF(Month_10!$H192:$AA192,"NO"))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IF(COUNTA(Month_10!$B193:$AA193)=0,"",COUNTIF(Month_10!$H193:$AA193,"NO"))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IF(COUNTA(Month_10!$B194:$AA194)=0,"",COUNTIF(Month_10!$H194:$AA194,"NO"))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IF(COUNTA(Month_10!$B195:$AA195)=0,"",COUNTIF(Month_10!$H195:$AA195,"NO"))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IF(COUNTA(Month_10!$B196:$AA196)=0,"",COUNTIF(Month_10!$H196:$AA196,"NO"))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IF(COUNTA(Month_10!$B197:$AA197)=0,"",COUNTIF(Month_10!$H197:$AA197,"NO"))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IF(COUNTA(Month_10!$B198:$AA198)=0,"",COUNTIF(Month_10!$H198:$AA198,"NO"))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IF(COUNTA(Month_10!$B199:$AA199)=0,"",COUNTIF(Month_10!$H199:$AA199,"NO"))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IF(COUNTA(Month_10!$B200:$AA200)=0,"",COUNTIF(Month_10!$H200:$AA200,"NO"))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IF(COUNTA(Month_10!$B201:$AA201)=0,"",COUNTIF(Month_10!$H201:$AA201,"NO"))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IF(COUNTA(Month_10!$B202:$AA202)=0,"",COUNTIF(Month_10!$H202:$AA202,"NO"))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IF(COUNTA(Month_10!$B203:$AA203)=0,"",COUNTIF(Month_10!$H203:$AA203,"NO"))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IF(COUNTA(Month_10!$B204:$AA204)=0,"",COUNTIF(Month_10!$H204:$AA204,"NO"))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IF(COUNTA(Month_10!$B205:$AA205)=0,"",COUNTIF(Month_10!$H205:$AA205,"NO"))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IF(COUNTA(Month_10!$B206:$AA206)=0,"",COUNTIF(Month_10!$H206:$AA206,"NO"))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IF(COUNTA(Month_10!$B207:$AA207)=0,"",COUNTIF(Month_10!$H207:$AA207,"NO"))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IF(COUNTA(Month_10!$B208:$AA208)=0,"",COUNTIF(Month_10!$H208:$AA208,"NO"))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IF(COUNTA(Month_10!$B209:$AA209)=0,"",COUNTIF(Month_10!$H209:$AA209,"NO"))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IF(COUNTA(Month_10!$B210:$AA210)=0,"",COUNTIF(Month_10!$H210:$AA210,"NO"))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IF(COUNTA(Month_10!$B211:$AA211)=0,"",COUNTIF(Month_10!$H211:$AA211,"NO"))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IF(COUNTA(Month_10!$B212:$AA212)=0,"",COUNTIF(Month_10!$H212:$AA212,"NO"))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IF(COUNTA(Month_10!$B213:$AA213)=0,"",COUNTIF(Month_10!$H213:$AA213,"NO"))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IF(COUNTA(Month_10!$B214:$AA214)=0,"",COUNTIF(Month_10!$H214:$AA214,"NO"))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IF(COUNTA(Month_10!$B215:$AA215)=0,"",COUNTIF(Month_10!$H215:$AA215,"NO"))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IF(COUNTA(Month_10!$B216:$AA216)=0,"",COUNTIF(Month_10!$H216:$AA216,"NO"))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IF(COUNTA(Month_10!$B217:$AA217)=0,"",COUNTIF(Month_10!$H217:$AA217,"NO"))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IF(COUNTA(Month_10!$B218:$AA218)=0,"",COUNTIF(Month_10!$H218:$AA218,"NO"))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IF(COUNTA(Month_10!$B219:$AA219)=0,"",COUNTIF(Month_10!$H219:$AA219,"NO"))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IF(COUNTA(Month_10!$B220:$AA220)=0,"",COUNTIF(Month_10!$H220:$AA220,"NO"))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IF(COUNTA(Month_10!$B221:$AA221)=0,"",COUNTIF(Month_10!$H221:$AA221,"NO"))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IF(COUNTA(Month_10!$B222:$AA222)=0,"",COUNTIF(Month_10!$H222:$AA222,"NO"))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IF(COUNTA(Month_10!$B223:$AA223)=0,"",COUNTIF(Month_10!$H223:$AA223,"NO"))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IF(COUNTA(Month_10!$B224:$AA224)=0,"",COUNTIF(Month_10!$H224:$AA224,"NO"))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IF(COUNTA(Month_10!$B225:$AA225)=0,"",COUNTIF(Month_10!$H225:$AA225,"NO"))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IF(COUNTA(Month_10!$B226:$AA226)=0,"",COUNTIF(Month_10!$H226:$AA226,"NO"))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IF(COUNTA(Month_10!$B227:$AA227)=0,"",COUNTIF(Month_10!$H227:$AA227,"NO"))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IF(COUNTA(Month_10!$B228:$AA228)=0,"",COUNTIF(Month_10!$H228:$AA228,"NO"))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IF(COUNTA(Month_10!$B229:$AA229)=0,"",COUNTIF(Month_10!$H229:$AA229,"NO"))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IF(COUNTA(Month_10!$B230:$AA230)=0,"",COUNTIF(Month_10!$H230:$AA230,"NO"))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IF(COUNTA(Month_10!$B231:$AA231)=0,"",COUNTIF(Month_10!$H231:$AA231,"NO"))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IF(COUNTA(Month_10!$B232:$AA232)=0,"",COUNTIF(Month_10!$H232:$AA232,"NO"))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IF(COUNTA(Month_10!$B233:$AA233)=0,"",COUNTIF(Month_10!$H233:$AA233,"NO"))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IF(COUNTA(Month_10!$B234:$AA234)=0,"",COUNTIF(Month_10!$H234:$AA234,"NO"))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IF(COUNTA(Month_10!$B235:$AA235)=0,"",COUNTIF(Month_10!$H235:$AA235,"NO"))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IF(COUNTA(Month_10!$B236:$AA236)=0,"",COUNTIF(Month_10!$H236:$AA236,"NO"))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IF(COUNTA(Month_10!$B237:$AA237)=0,"",COUNTIF(Month_10!$H237:$AA237,"NO"))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IF(COUNTA(Month_10!$B238:$AA238)=0,"",COUNTIF(Month_10!$H238:$AA238,"NO"))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IF(COUNTA(Month_10!$B239:$AA239)=0,"",COUNTIF(Month_10!$H239:$AA239,"NO"))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IF(COUNTA(Month_10!$B240:$AA240)=0,"",COUNTIF(Month_10!$H240:$AA240,"NO"))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IF(COUNTA(Month_10!$B241:$AA241)=0,"",COUNTIF(Month_10!$H241:$AA241,"NO"))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IF(COUNTA(Month_10!$B242:$AA242)=0,"",COUNTIF(Month_10!$H242:$AA242,"NO"))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IF(COUNTA(Month_10!$B243:$AA243)=0,"",COUNTIF(Month_10!$H243:$AA243,"NO"))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IF(COUNTA(Month_10!$B244:$AA244)=0,"",COUNTIF(Month_10!$H244:$AA244,"NO"))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IF(COUNTA(Month_10!$B245:$AA245)=0,"",COUNTIF(Month_10!$H245:$AA245,"NO"))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IF(COUNTA(Month_10!$B246:$AA246)=0,"",COUNTIF(Month_10!$H246:$AA246,"NO"))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IF(COUNTA(Month_10!$B247:$AA247)=0,"",COUNTIF(Month_10!$H247:$AA247,"NO"))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IF(COUNTA(Month_10!$B248:$AA248)=0,"",COUNTIF(Month_10!$H248:$AA248,"NO"))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IF(COUNTA(Month_10!$B249:$AA249)=0,"",COUNTIF(Month_10!$H249:$AA249,"NO"))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IF(COUNTA(Month_10!$B250:$AA250)=0,"",COUNTIF(Month_10!$H250:$AA250,"NO"))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D0C95905-31AB-4D8F-886F-A189C110C8AC}">
      <formula1>"Orientation,Annual,Other"</formula1>
    </dataValidation>
    <dataValidation type="list" allowBlank="1" showInputMessage="1" showErrorMessage="1" sqref="H4:AA250" xr:uid="{FA9BF19E-2F99-4900-929C-13598CC11800}">
      <formula1>"YES,NO"</formula1>
    </dataValidation>
    <dataValidation type="list" allowBlank="1" showInputMessage="1" showErrorMessage="1" sqref="F4:F250" xr:uid="{363E76DA-057E-42A0-8C84-6071302E3F07}">
      <formula1>"7a - 11a,11a - 3p,3p - 7p,7p - 11p,11p - 3a,3a - 7a"</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0CB18-7436-4111-897D-CC762C959A96}">
  <sheetPr codeName="Sheet19"/>
  <dimension ref="A1:AB250"/>
  <sheetViews>
    <sheetView workbookViewId="0">
      <pane xSplit="7" ySplit="3" topLeftCell="U4" activePane="bottomRight" state="frozen"/>
      <selection pane="topRight" activeCell="G1" sqref="G1"/>
      <selection pane="bottomLeft" activeCell="A4" sqref="A4"/>
      <selection pane="bottomRight" activeCell="H2" sqref="H2:AB2"/>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Rates'!M4="","MONTH 1",'SUMMARY Rates'!M4)</f>
        <v>Month_11</v>
      </c>
      <c r="B1" s="74"/>
      <c r="C1" s="74"/>
      <c r="D1" s="74"/>
      <c r="E1" s="74"/>
      <c r="F1" s="74"/>
      <c r="G1" s="74"/>
      <c r="H1" s="12" t="s">
        <v>2729</v>
      </c>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IF(COUNTA(Month_11!$B4:$AA4)=0,"",COUNTIF(Month_11!$H4:$AA4,"NO"))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IF(COUNTA(Month_11!$B5:$AA5)=0,"",COUNTIF(Month_11!$H5:$AA5,"NO"))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IF(COUNTA(Month_11!$B6:$AA6)=0,"",COUNTIF(Month_11!$H6:$AA6,"NO"))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IF(COUNTA(Month_11!$B7:$AA7)=0,"",COUNTIF(Month_11!$H7:$AA7,"NO"))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IF(COUNTA(Month_11!$B8:$AA8)=0,"",COUNTIF(Month_11!$H8:$AA8,"NO"))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IF(COUNTA(Month_11!$B9:$AA9)=0,"",COUNTIF(Month_11!$H9:$AA9,"NO"))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IF(COUNTA(Month_11!$B10:$AA10)=0,"",COUNTIF(Month_11!$H10:$AA10,"NO"))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IF(COUNTA(Month_11!$B11:$AA11)=0,"",COUNTIF(Month_11!$H11:$AA11,"NO"))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IF(COUNTA(Month_11!$B12:$AA12)=0,"",COUNTIF(Month_11!$H12:$AA12,"NO"))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IF(COUNTA(Month_11!$B13:$AA13)=0,"",COUNTIF(Month_11!$H13:$AA13,"NO"))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IF(COUNTA(Month_11!$B14:$AA14)=0,"",COUNTIF(Month_11!$H14:$AA14,"NO"))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IF(COUNTA(Month_11!$B15:$AA15)=0,"",COUNTIF(Month_11!$H15:$AA15,"NO"))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IF(COUNTA(Month_11!$B16:$AA16)=0,"",COUNTIF(Month_11!$H16:$AA16,"NO"))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IF(COUNTA(Month_11!$B17:$AA17)=0,"",COUNTIF(Month_11!$H17:$AA17,"NO"))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IF(COUNTA(Month_11!$B18:$AA18)=0,"",COUNTIF(Month_11!$H18:$AA18,"NO"))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IF(COUNTA(Month_11!$B19:$AA19)=0,"",COUNTIF(Month_11!$H19:$AA19,"NO"))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IF(COUNTA(Month_11!$B20:$AA20)=0,"",COUNTIF(Month_11!$H20:$AA20,"NO"))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IF(COUNTA(Month_11!$B21:$AA21)=0,"",COUNTIF(Month_11!$H21:$AA21,"NO"))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IF(COUNTA(Month_11!$B22:$AA22)=0,"",COUNTIF(Month_11!$H22:$AA22,"NO"))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IF(COUNTA(Month_11!$B23:$AA23)=0,"",COUNTIF(Month_11!$H23:$AA23,"NO"))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IF(COUNTA(Month_11!$B24:$AA24)=0,"",COUNTIF(Month_11!$H24:$AA24,"NO"))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IF(COUNTA(Month_11!$B25:$AA25)=0,"",COUNTIF(Month_11!$H25:$AA25,"NO"))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IF(COUNTA(Month_11!$B26:$AA26)=0,"",COUNTIF(Month_11!$H26:$AA26,"NO"))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IF(COUNTA(Month_11!$B27:$AA27)=0,"",COUNTIF(Month_11!$H27:$AA27,"NO"))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IF(COUNTA(Month_11!$B28:$AA28)=0,"",COUNTIF(Month_11!$H28:$AA28,"NO"))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IF(COUNTA(Month_11!$B29:$AA29)=0,"",COUNTIF(Month_11!$H29:$AA29,"NO"))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IF(COUNTA(Month_11!$B30:$AA30)=0,"",COUNTIF(Month_11!$H30:$AA30,"NO"))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IF(COUNTA(Month_11!$B31:$AA31)=0,"",COUNTIF(Month_11!$H31:$AA31,"NO"))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IF(COUNTA(Month_11!$B32:$AA32)=0,"",COUNTIF(Month_11!$H32:$AA32,"NO"))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IF(COUNTA(Month_11!$B33:$AA33)=0,"",COUNTIF(Month_11!$H33:$AA33,"NO"))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IF(COUNTA(Month_11!$B34:$AA34)=0,"",COUNTIF(Month_11!$H34:$AA34,"NO"))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IF(COUNTA(Month_11!$B35:$AA35)=0,"",COUNTIF(Month_11!$H35:$AA35,"NO"))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IF(COUNTA(Month_11!$B36:$AA36)=0,"",COUNTIF(Month_11!$H36:$AA36,"NO"))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IF(COUNTA(Month_11!$B37:$AA37)=0,"",COUNTIF(Month_11!$H37:$AA37,"NO"))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IF(COUNTA(Month_11!$B38:$AA38)=0,"",COUNTIF(Month_11!$H38:$AA38,"NO"))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IF(COUNTA(Month_11!$B39:$AA39)=0,"",COUNTIF(Month_11!$H39:$AA39,"NO"))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IF(COUNTA(Month_11!$B40:$AA40)=0,"",COUNTIF(Month_11!$H40:$AA40,"NO"))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IF(COUNTA(Month_11!$B41:$AA41)=0,"",COUNTIF(Month_11!$H41:$AA41,"NO"))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IF(COUNTA(Month_11!$B42:$AA42)=0,"",COUNTIF(Month_11!$H42:$AA42,"NO"))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IF(COUNTA(Month_11!$B43:$AA43)=0,"",COUNTIF(Month_11!$H43:$AA43,"NO"))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IF(COUNTA(Month_11!$B44:$AA44)=0,"",COUNTIF(Month_11!$H44:$AA44,"NO"))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IF(COUNTA(Month_11!$B45:$AA45)=0,"",COUNTIF(Month_11!$H45:$AA45,"NO"))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IF(COUNTA(Month_11!$B46:$AA46)=0,"",COUNTIF(Month_11!$H46:$AA46,"NO"))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IF(COUNTA(Month_11!$B47:$AA47)=0,"",COUNTIF(Month_11!$H47:$AA47,"NO"))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IF(COUNTA(Month_11!$B48:$AA48)=0,"",COUNTIF(Month_11!$H48:$AA48,"NO"))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IF(COUNTA(Month_11!$B49:$AA49)=0,"",COUNTIF(Month_11!$H49:$AA49,"NO"))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IF(COUNTA(Month_11!$B50:$AA50)=0,"",COUNTIF(Month_11!$H50:$AA50,"NO"))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IF(COUNTA(Month_11!$B51:$AA51)=0,"",COUNTIF(Month_11!$H51:$AA51,"NO"))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IF(COUNTA(Month_11!$B52:$AA52)=0,"",COUNTIF(Month_11!$H52:$AA52,"NO"))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IF(COUNTA(Month_11!$B53:$AA53)=0,"",COUNTIF(Month_11!$H53:$AA53,"NO"))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IF(COUNTA(Month_11!$B54:$AA54)=0,"",COUNTIF(Month_11!$H54:$AA54,"NO"))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IF(COUNTA(Month_11!$B55:$AA55)=0,"",COUNTIF(Month_11!$H55:$AA55,"NO"))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IF(COUNTA(Month_11!$B56:$AA56)=0,"",COUNTIF(Month_11!$H56:$AA56,"NO"))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IF(COUNTA(Month_11!$B57:$AA57)=0,"",COUNTIF(Month_11!$H57:$AA57,"NO"))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IF(COUNTA(Month_11!$B58:$AA58)=0,"",COUNTIF(Month_11!$H58:$AA58,"NO"))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IF(COUNTA(Month_11!$B59:$AA59)=0,"",COUNTIF(Month_11!$H59:$AA59,"NO"))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IF(COUNTA(Month_11!$B60:$AA60)=0,"",COUNTIF(Month_11!$H60:$AA60,"NO"))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IF(COUNTA(Month_11!$B61:$AA61)=0,"",COUNTIF(Month_11!$H61:$AA61,"NO"))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IF(COUNTA(Month_11!$B62:$AA62)=0,"",COUNTIF(Month_11!$H62:$AA62,"NO"))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IF(COUNTA(Month_11!$B63:$AA63)=0,"",COUNTIF(Month_11!$H63:$AA63,"NO"))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IF(COUNTA(Month_11!$B64:$AA64)=0,"",COUNTIF(Month_11!$H64:$AA64,"NO"))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IF(COUNTA(Month_11!$B65:$AA65)=0,"",COUNTIF(Month_11!$H65:$AA65,"NO"))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IF(COUNTA(Month_11!$B66:$AA66)=0,"",COUNTIF(Month_11!$H66:$AA66,"NO"))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IF(COUNTA(Month_11!$B67:$AA67)=0,"",COUNTIF(Month_11!$H67:$AA67,"NO"))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IF(COUNTA(Month_11!$B68:$AA68)=0,"",COUNTIF(Month_11!$H68:$AA68,"NO"))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IF(COUNTA(Month_11!$B69:$AA69)=0,"",COUNTIF(Month_11!$H69:$AA69,"NO"))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IF(COUNTA(Month_11!$B70:$AA70)=0,"",COUNTIF(Month_11!$H70:$AA70,"NO"))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IF(COUNTA(Month_11!$B71:$AA71)=0,"",COUNTIF(Month_11!$H71:$AA71,"NO"))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IF(COUNTA(Month_11!$B72:$AA72)=0,"",COUNTIF(Month_11!$H72:$AA72,"NO"))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IF(COUNTA(Month_11!$B73:$AA73)=0,"",COUNTIF(Month_11!$H73:$AA73,"NO"))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IF(COUNTA(Month_11!$B74:$AA74)=0,"",COUNTIF(Month_11!$H74:$AA74,"NO"))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IF(COUNTA(Month_11!$B75:$AA75)=0,"",COUNTIF(Month_11!$H75:$AA75,"NO"))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IF(COUNTA(Month_11!$B76:$AA76)=0,"",COUNTIF(Month_11!$H76:$AA76,"NO"))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IF(COUNTA(Month_11!$B77:$AA77)=0,"",COUNTIF(Month_11!$H77:$AA77,"NO"))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IF(COUNTA(Month_11!$B78:$AA78)=0,"",COUNTIF(Month_11!$H78:$AA78,"NO"))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IF(COUNTA(Month_11!$B79:$AA79)=0,"",COUNTIF(Month_11!$H79:$AA79,"NO"))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IF(COUNTA(Month_11!$B80:$AA80)=0,"",COUNTIF(Month_11!$H80:$AA80,"NO"))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IF(COUNTA(Month_11!$B81:$AA81)=0,"",COUNTIF(Month_11!$H81:$AA81,"NO"))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IF(COUNTA(Month_11!$B82:$AA82)=0,"",COUNTIF(Month_11!$H82:$AA82,"NO"))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IF(COUNTA(Month_11!$B83:$AA83)=0,"",COUNTIF(Month_11!$H83:$AA83,"NO"))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IF(COUNTA(Month_11!$B84:$AA84)=0,"",COUNTIF(Month_11!$H84:$AA84,"NO"))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IF(COUNTA(Month_11!$B85:$AA85)=0,"",COUNTIF(Month_11!$H85:$AA85,"NO"))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IF(COUNTA(Month_11!$B86:$AA86)=0,"",COUNTIF(Month_11!$H86:$AA86,"NO"))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IF(COUNTA(Month_11!$B87:$AA87)=0,"",COUNTIF(Month_11!$H87:$AA87,"NO"))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IF(COUNTA(Month_11!$B88:$AA88)=0,"",COUNTIF(Month_11!$H88:$AA88,"NO"))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IF(COUNTA(Month_11!$B89:$AA89)=0,"",COUNTIF(Month_11!$H89:$AA89,"NO"))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IF(COUNTA(Month_11!$B90:$AA90)=0,"",COUNTIF(Month_11!$H90:$AA90,"NO"))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IF(COUNTA(Month_11!$B91:$AA91)=0,"",COUNTIF(Month_11!$H91:$AA91,"NO"))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IF(COUNTA(Month_11!$B92:$AA92)=0,"",COUNTIF(Month_11!$H92:$AA92,"NO"))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IF(COUNTA(Month_11!$B93:$AA93)=0,"",COUNTIF(Month_11!$H93:$AA93,"NO"))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IF(COUNTA(Month_11!$B94:$AA94)=0,"",COUNTIF(Month_11!$H94:$AA94,"NO"))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IF(COUNTA(Month_11!$B95:$AA95)=0,"",COUNTIF(Month_11!$H95:$AA95,"NO"))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IF(COUNTA(Month_11!$B96:$AA96)=0,"",COUNTIF(Month_11!$H96:$AA96,"NO"))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IF(COUNTA(Month_11!$B97:$AA97)=0,"",COUNTIF(Month_11!$H97:$AA97,"NO"))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IF(COUNTA(Month_11!$B98:$AA98)=0,"",COUNTIF(Month_11!$H98:$AA98,"NO"))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IF(COUNTA(Month_11!$B99:$AA99)=0,"",COUNTIF(Month_11!$H99:$AA99,"NO"))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IF(COUNTA(Month_11!$B100:$AA100)=0,"",COUNTIF(Month_11!$H100:$AA100,"NO"))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IF(COUNTA(Month_11!$B101:$AA101)=0,"",COUNTIF(Month_11!$H101:$AA101,"NO"))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IF(COUNTA(Month_11!$B102:$AA102)=0,"",COUNTIF(Month_11!$H102:$AA102,"NO"))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IF(COUNTA(Month_11!$B103:$AA103)=0,"",COUNTIF(Month_11!$H103:$AA103,"NO"))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IF(COUNTA(Month_11!$B104:$AA104)=0,"",COUNTIF(Month_11!$H104:$AA104,"NO"))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IF(COUNTA(Month_11!$B105:$AA105)=0,"",COUNTIF(Month_11!$H105:$AA105,"NO"))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IF(COUNTA(Month_11!$B106:$AA106)=0,"",COUNTIF(Month_11!$H106:$AA106,"NO"))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IF(COUNTA(Month_11!$B107:$AA107)=0,"",COUNTIF(Month_11!$H107:$AA107,"NO"))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IF(COUNTA(Month_11!$B108:$AA108)=0,"",COUNTIF(Month_11!$H108:$AA108,"NO"))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IF(COUNTA(Month_11!$B109:$AA109)=0,"",COUNTIF(Month_11!$H109:$AA109,"NO"))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IF(COUNTA(Month_11!$B110:$AA110)=0,"",COUNTIF(Month_11!$H110:$AA110,"NO"))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IF(COUNTA(Month_11!$B111:$AA111)=0,"",COUNTIF(Month_11!$H111:$AA111,"NO"))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IF(COUNTA(Month_11!$B112:$AA112)=0,"",COUNTIF(Month_11!$H112:$AA112,"NO"))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IF(COUNTA(Month_11!$B113:$AA113)=0,"",COUNTIF(Month_11!$H113:$AA113,"NO"))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IF(COUNTA(Month_11!$B114:$AA114)=0,"",COUNTIF(Month_11!$H114:$AA114,"NO"))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IF(COUNTA(Month_11!$B115:$AA115)=0,"",COUNTIF(Month_11!$H115:$AA115,"NO"))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IF(COUNTA(Month_11!$B116:$AA116)=0,"",COUNTIF(Month_11!$H116:$AA116,"NO"))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IF(COUNTA(Month_11!$B117:$AA117)=0,"",COUNTIF(Month_11!$H117:$AA117,"NO"))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IF(COUNTA(Month_11!$B118:$AA118)=0,"",COUNTIF(Month_11!$H118:$AA118,"NO"))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IF(COUNTA(Month_11!$B119:$AA119)=0,"",COUNTIF(Month_11!$H119:$AA119,"NO"))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IF(COUNTA(Month_11!$B120:$AA120)=0,"",COUNTIF(Month_11!$H120:$AA120,"NO"))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IF(COUNTA(Month_11!$B121:$AA121)=0,"",COUNTIF(Month_11!$H121:$AA121,"NO"))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IF(COUNTA(Month_11!$B122:$AA122)=0,"",COUNTIF(Month_11!$H122:$AA122,"NO"))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IF(COUNTA(Month_11!$B123:$AA123)=0,"",COUNTIF(Month_11!$H123:$AA123,"NO"))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IF(COUNTA(Month_11!$B124:$AA124)=0,"",COUNTIF(Month_11!$H124:$AA124,"NO"))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IF(COUNTA(Month_11!$B125:$AA125)=0,"",COUNTIF(Month_11!$H125:$AA125,"NO"))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IF(COUNTA(Month_11!$B126:$AA126)=0,"",COUNTIF(Month_11!$H126:$AA126,"NO"))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IF(COUNTA(Month_11!$B127:$AA127)=0,"",COUNTIF(Month_11!$H127:$AA127,"NO"))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IF(COUNTA(Month_11!$B128:$AA128)=0,"",COUNTIF(Month_11!$H128:$AA128,"NO"))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IF(COUNTA(Month_11!$B129:$AA129)=0,"",COUNTIF(Month_11!$H129:$AA129,"NO"))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IF(COUNTA(Month_11!$B130:$AA130)=0,"",COUNTIF(Month_11!$H130:$AA130,"NO"))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IF(COUNTA(Month_11!$B131:$AA131)=0,"",COUNTIF(Month_11!$H131:$AA131,"NO"))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IF(COUNTA(Month_11!$B132:$AA132)=0,"",COUNTIF(Month_11!$H132:$AA132,"NO"))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IF(COUNTA(Month_11!$B133:$AA133)=0,"",COUNTIF(Month_11!$H133:$AA133,"NO"))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IF(COUNTA(Month_11!$B134:$AA134)=0,"",COUNTIF(Month_11!$H134:$AA134,"NO"))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IF(COUNTA(Month_11!$B135:$AA135)=0,"",COUNTIF(Month_11!$H135:$AA135,"NO"))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IF(COUNTA(Month_11!$B136:$AA136)=0,"",COUNTIF(Month_11!$H136:$AA136,"NO"))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IF(COUNTA(Month_11!$B137:$AA137)=0,"",COUNTIF(Month_11!$H137:$AA137,"NO"))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IF(COUNTA(Month_11!$B138:$AA138)=0,"",COUNTIF(Month_11!$H138:$AA138,"NO"))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IF(COUNTA(Month_11!$B139:$AA139)=0,"",COUNTIF(Month_11!$H139:$AA139,"NO"))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IF(COUNTA(Month_11!$B140:$AA140)=0,"",COUNTIF(Month_11!$H140:$AA140,"NO"))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IF(COUNTA(Month_11!$B141:$AA141)=0,"",COUNTIF(Month_11!$H141:$AA141,"NO"))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IF(COUNTA(Month_11!$B142:$AA142)=0,"",COUNTIF(Month_11!$H142:$AA142,"NO"))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IF(COUNTA(Month_11!$B143:$AA143)=0,"",COUNTIF(Month_11!$H143:$AA143,"NO"))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IF(COUNTA(Month_11!$B144:$AA144)=0,"",COUNTIF(Month_11!$H144:$AA144,"NO"))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IF(COUNTA(Month_11!$B145:$AA145)=0,"",COUNTIF(Month_11!$H145:$AA145,"NO"))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IF(COUNTA(Month_11!$B146:$AA146)=0,"",COUNTIF(Month_11!$H146:$AA146,"NO"))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IF(COUNTA(Month_11!$B147:$AA147)=0,"",COUNTIF(Month_11!$H147:$AA147,"NO"))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IF(COUNTA(Month_11!$B148:$AA148)=0,"",COUNTIF(Month_11!$H148:$AA148,"NO"))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IF(COUNTA(Month_11!$B149:$AA149)=0,"",COUNTIF(Month_11!$H149:$AA149,"NO"))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IF(COUNTA(Month_11!$B150:$AA150)=0,"",COUNTIF(Month_11!$H150:$AA150,"NO"))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IF(COUNTA(Month_11!$B151:$AA151)=0,"",COUNTIF(Month_11!$H151:$AA151,"NO"))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IF(COUNTA(Month_11!$B152:$AA152)=0,"",COUNTIF(Month_11!$H152:$AA152,"NO"))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IF(COUNTA(Month_11!$B153:$AA153)=0,"",COUNTIF(Month_11!$H153:$AA153,"NO"))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IF(COUNTA(Month_11!$B154:$AA154)=0,"",COUNTIF(Month_11!$H154:$AA154,"NO"))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IF(COUNTA(Month_11!$B155:$AA155)=0,"",COUNTIF(Month_11!$H155:$AA155,"NO"))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IF(COUNTA(Month_11!$B156:$AA156)=0,"",COUNTIF(Month_11!$H156:$AA156,"NO"))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IF(COUNTA(Month_11!$B157:$AA157)=0,"",COUNTIF(Month_11!$H157:$AA157,"NO"))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IF(COUNTA(Month_11!$B158:$AA158)=0,"",COUNTIF(Month_11!$H158:$AA158,"NO"))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IF(COUNTA(Month_11!$B159:$AA159)=0,"",COUNTIF(Month_11!$H159:$AA159,"NO"))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IF(COUNTA(Month_11!$B160:$AA160)=0,"",COUNTIF(Month_11!$H160:$AA160,"NO"))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IF(COUNTA(Month_11!$B161:$AA161)=0,"",COUNTIF(Month_11!$H161:$AA161,"NO"))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IF(COUNTA(Month_11!$B162:$AA162)=0,"",COUNTIF(Month_11!$H162:$AA162,"NO"))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IF(COUNTA(Month_11!$B163:$AA163)=0,"",COUNTIF(Month_11!$H163:$AA163,"NO"))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IF(COUNTA(Month_11!$B164:$AA164)=0,"",COUNTIF(Month_11!$H164:$AA164,"NO"))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IF(COUNTA(Month_11!$B165:$AA165)=0,"",COUNTIF(Month_11!$H165:$AA165,"NO"))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IF(COUNTA(Month_11!$B166:$AA166)=0,"",COUNTIF(Month_11!$H166:$AA166,"NO"))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IF(COUNTA(Month_11!$B167:$AA167)=0,"",COUNTIF(Month_11!$H167:$AA167,"NO"))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IF(COUNTA(Month_11!$B168:$AA168)=0,"",COUNTIF(Month_11!$H168:$AA168,"NO"))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IF(COUNTA(Month_11!$B169:$AA169)=0,"",COUNTIF(Month_11!$H169:$AA169,"NO"))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IF(COUNTA(Month_11!$B170:$AA170)=0,"",COUNTIF(Month_11!$H170:$AA170,"NO"))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IF(COUNTA(Month_11!$B171:$AA171)=0,"",COUNTIF(Month_11!$H171:$AA171,"NO"))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IF(COUNTA(Month_11!$B172:$AA172)=0,"",COUNTIF(Month_11!$H172:$AA172,"NO"))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IF(COUNTA(Month_11!$B173:$AA173)=0,"",COUNTIF(Month_11!$H173:$AA173,"NO"))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IF(COUNTA(Month_11!$B174:$AA174)=0,"",COUNTIF(Month_11!$H174:$AA174,"NO"))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IF(COUNTA(Month_11!$B175:$AA175)=0,"",COUNTIF(Month_11!$H175:$AA175,"NO"))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IF(COUNTA(Month_11!$B176:$AA176)=0,"",COUNTIF(Month_11!$H176:$AA176,"NO"))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IF(COUNTA(Month_11!$B177:$AA177)=0,"",COUNTIF(Month_11!$H177:$AA177,"NO"))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IF(COUNTA(Month_11!$B178:$AA178)=0,"",COUNTIF(Month_11!$H178:$AA178,"NO"))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IF(COUNTA(Month_11!$B179:$AA179)=0,"",COUNTIF(Month_11!$H179:$AA179,"NO"))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IF(COUNTA(Month_11!$B180:$AA180)=0,"",COUNTIF(Month_11!$H180:$AA180,"NO"))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IF(COUNTA(Month_11!$B181:$AA181)=0,"",COUNTIF(Month_11!$H181:$AA181,"NO"))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IF(COUNTA(Month_11!$B182:$AA182)=0,"",COUNTIF(Month_11!$H182:$AA182,"NO"))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IF(COUNTA(Month_11!$B183:$AA183)=0,"",COUNTIF(Month_11!$H183:$AA183,"NO"))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IF(COUNTA(Month_11!$B184:$AA184)=0,"",COUNTIF(Month_11!$H184:$AA184,"NO"))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IF(COUNTA(Month_11!$B185:$AA185)=0,"",COUNTIF(Month_11!$H185:$AA185,"NO"))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IF(COUNTA(Month_11!$B186:$AA186)=0,"",COUNTIF(Month_11!$H186:$AA186,"NO"))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IF(COUNTA(Month_11!$B187:$AA187)=0,"",COUNTIF(Month_11!$H187:$AA187,"NO"))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IF(COUNTA(Month_11!$B188:$AA188)=0,"",COUNTIF(Month_11!$H188:$AA188,"NO"))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IF(COUNTA(Month_11!$B189:$AA189)=0,"",COUNTIF(Month_11!$H189:$AA189,"NO"))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IF(COUNTA(Month_11!$B190:$AA190)=0,"",COUNTIF(Month_11!$H190:$AA190,"NO"))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IF(COUNTA(Month_11!$B191:$AA191)=0,"",COUNTIF(Month_11!$H191:$AA191,"NO"))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IF(COUNTA(Month_11!$B192:$AA192)=0,"",COUNTIF(Month_11!$H192:$AA192,"NO"))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IF(COUNTA(Month_11!$B193:$AA193)=0,"",COUNTIF(Month_11!$H193:$AA193,"NO"))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IF(COUNTA(Month_11!$B194:$AA194)=0,"",COUNTIF(Month_11!$H194:$AA194,"NO"))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IF(COUNTA(Month_11!$B195:$AA195)=0,"",COUNTIF(Month_11!$H195:$AA195,"NO"))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IF(COUNTA(Month_11!$B196:$AA196)=0,"",COUNTIF(Month_11!$H196:$AA196,"NO"))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IF(COUNTA(Month_11!$B197:$AA197)=0,"",COUNTIF(Month_11!$H197:$AA197,"NO"))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IF(COUNTA(Month_11!$B198:$AA198)=0,"",COUNTIF(Month_11!$H198:$AA198,"NO"))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IF(COUNTA(Month_11!$B199:$AA199)=0,"",COUNTIF(Month_11!$H199:$AA199,"NO"))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IF(COUNTA(Month_11!$B200:$AA200)=0,"",COUNTIF(Month_11!$H200:$AA200,"NO"))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IF(COUNTA(Month_11!$B201:$AA201)=0,"",COUNTIF(Month_11!$H201:$AA201,"NO"))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IF(COUNTA(Month_11!$B202:$AA202)=0,"",COUNTIF(Month_11!$H202:$AA202,"NO"))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IF(COUNTA(Month_11!$B203:$AA203)=0,"",COUNTIF(Month_11!$H203:$AA203,"NO"))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IF(COUNTA(Month_11!$B204:$AA204)=0,"",COUNTIF(Month_11!$H204:$AA204,"NO"))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IF(COUNTA(Month_11!$B205:$AA205)=0,"",COUNTIF(Month_11!$H205:$AA205,"NO"))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IF(COUNTA(Month_11!$B206:$AA206)=0,"",COUNTIF(Month_11!$H206:$AA206,"NO"))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IF(COUNTA(Month_11!$B207:$AA207)=0,"",COUNTIF(Month_11!$H207:$AA207,"NO"))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IF(COUNTA(Month_11!$B208:$AA208)=0,"",COUNTIF(Month_11!$H208:$AA208,"NO"))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IF(COUNTA(Month_11!$B209:$AA209)=0,"",COUNTIF(Month_11!$H209:$AA209,"NO"))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IF(COUNTA(Month_11!$B210:$AA210)=0,"",COUNTIF(Month_11!$H210:$AA210,"NO"))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IF(COUNTA(Month_11!$B211:$AA211)=0,"",COUNTIF(Month_11!$H211:$AA211,"NO"))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IF(COUNTA(Month_11!$B212:$AA212)=0,"",COUNTIF(Month_11!$H212:$AA212,"NO"))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IF(COUNTA(Month_11!$B213:$AA213)=0,"",COUNTIF(Month_11!$H213:$AA213,"NO"))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IF(COUNTA(Month_11!$B214:$AA214)=0,"",COUNTIF(Month_11!$H214:$AA214,"NO"))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IF(COUNTA(Month_11!$B215:$AA215)=0,"",COUNTIF(Month_11!$H215:$AA215,"NO"))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IF(COUNTA(Month_11!$B216:$AA216)=0,"",COUNTIF(Month_11!$H216:$AA216,"NO"))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IF(COUNTA(Month_11!$B217:$AA217)=0,"",COUNTIF(Month_11!$H217:$AA217,"NO"))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IF(COUNTA(Month_11!$B218:$AA218)=0,"",COUNTIF(Month_11!$H218:$AA218,"NO"))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IF(COUNTA(Month_11!$B219:$AA219)=0,"",COUNTIF(Month_11!$H219:$AA219,"NO"))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IF(COUNTA(Month_11!$B220:$AA220)=0,"",COUNTIF(Month_11!$H220:$AA220,"NO"))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IF(COUNTA(Month_11!$B221:$AA221)=0,"",COUNTIF(Month_11!$H221:$AA221,"NO"))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IF(COUNTA(Month_11!$B222:$AA222)=0,"",COUNTIF(Month_11!$H222:$AA222,"NO"))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IF(COUNTA(Month_11!$B223:$AA223)=0,"",COUNTIF(Month_11!$H223:$AA223,"NO"))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IF(COUNTA(Month_11!$B224:$AA224)=0,"",COUNTIF(Month_11!$H224:$AA224,"NO"))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IF(COUNTA(Month_11!$B225:$AA225)=0,"",COUNTIF(Month_11!$H225:$AA225,"NO"))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IF(COUNTA(Month_11!$B226:$AA226)=0,"",COUNTIF(Month_11!$H226:$AA226,"NO"))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IF(COUNTA(Month_11!$B227:$AA227)=0,"",COUNTIF(Month_11!$H227:$AA227,"NO"))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IF(COUNTA(Month_11!$B228:$AA228)=0,"",COUNTIF(Month_11!$H228:$AA228,"NO"))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IF(COUNTA(Month_11!$B229:$AA229)=0,"",COUNTIF(Month_11!$H229:$AA229,"NO"))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IF(COUNTA(Month_11!$B230:$AA230)=0,"",COUNTIF(Month_11!$H230:$AA230,"NO"))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IF(COUNTA(Month_11!$B231:$AA231)=0,"",COUNTIF(Month_11!$H231:$AA231,"NO"))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IF(COUNTA(Month_11!$B232:$AA232)=0,"",COUNTIF(Month_11!$H232:$AA232,"NO"))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IF(COUNTA(Month_11!$B233:$AA233)=0,"",COUNTIF(Month_11!$H233:$AA233,"NO"))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IF(COUNTA(Month_11!$B234:$AA234)=0,"",COUNTIF(Month_11!$H234:$AA234,"NO"))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IF(COUNTA(Month_11!$B235:$AA235)=0,"",COUNTIF(Month_11!$H235:$AA235,"NO"))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IF(COUNTA(Month_11!$B236:$AA236)=0,"",COUNTIF(Month_11!$H236:$AA236,"NO"))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IF(COUNTA(Month_11!$B237:$AA237)=0,"",COUNTIF(Month_11!$H237:$AA237,"NO"))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IF(COUNTA(Month_11!$B238:$AA238)=0,"",COUNTIF(Month_11!$H238:$AA238,"NO"))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IF(COUNTA(Month_11!$B239:$AA239)=0,"",COUNTIF(Month_11!$H239:$AA239,"NO"))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IF(COUNTA(Month_11!$B240:$AA240)=0,"",COUNTIF(Month_11!$H240:$AA240,"NO"))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IF(COUNTA(Month_11!$B241:$AA241)=0,"",COUNTIF(Month_11!$H241:$AA241,"NO"))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IF(COUNTA(Month_11!$B242:$AA242)=0,"",COUNTIF(Month_11!$H242:$AA242,"NO"))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IF(COUNTA(Month_11!$B243:$AA243)=0,"",COUNTIF(Month_11!$H243:$AA243,"NO"))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IF(COUNTA(Month_11!$B244:$AA244)=0,"",COUNTIF(Month_11!$H244:$AA244,"NO"))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IF(COUNTA(Month_11!$B245:$AA245)=0,"",COUNTIF(Month_11!$H245:$AA245,"NO"))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IF(COUNTA(Month_11!$B246:$AA246)=0,"",COUNTIF(Month_11!$H246:$AA246,"NO"))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IF(COUNTA(Month_11!$B247:$AA247)=0,"",COUNTIF(Month_11!$H247:$AA247,"NO"))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IF(COUNTA(Month_11!$B248:$AA248)=0,"",COUNTIF(Month_11!$H248:$AA248,"NO"))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IF(COUNTA(Month_11!$B249:$AA249)=0,"",COUNTIF(Month_11!$H249:$AA249,"NO"))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IF(COUNTA(Month_11!$B250:$AA250)=0,"",COUNTIF(Month_11!$H250:$AA250,"NO"))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74E6C249-C548-44C3-8BEE-FB84E2545FFC}">
      <formula1>"Orientation,Annual,Other"</formula1>
    </dataValidation>
    <dataValidation type="list" allowBlank="1" showInputMessage="1" showErrorMessage="1" sqref="H4:AA250" xr:uid="{B5E805C3-EE85-4214-AAC8-D4392C19449E}">
      <formula1>"YES,NO"</formula1>
    </dataValidation>
    <dataValidation type="list" allowBlank="1" showInputMessage="1" showErrorMessage="1" sqref="F4:F250" xr:uid="{9FF39E98-82C6-4EAE-BF6A-A0682E4BFA36}">
      <formula1>"7a - 11a,11a - 3p,3p - 7p,7p - 11p,11p - 3a,3a - 7a"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E2E9-F99E-4F72-A969-0742DBEDBFFC}">
  <sheetPr codeName="Sheet2"/>
  <dimension ref="A1:K1800"/>
  <sheetViews>
    <sheetView workbookViewId="0">
      <selection activeCell="H19" sqref="H19:L19"/>
    </sheetView>
  </sheetViews>
  <sheetFormatPr defaultRowHeight="15"/>
  <cols>
    <col min="1" max="1" width="19.140625" bestFit="1" customWidth="1"/>
    <col min="2" max="2" width="16" bestFit="1" customWidth="1"/>
    <col min="3" max="3" width="17.5703125" bestFit="1" customWidth="1"/>
    <col min="4" max="4" width="4.42578125" customWidth="1"/>
    <col min="5" max="5" width="24.5703125" bestFit="1" customWidth="1"/>
    <col min="6" max="7" width="22" bestFit="1" customWidth="1"/>
    <col min="9" max="9" width="25.5703125" bestFit="1" customWidth="1"/>
    <col min="10" max="10" width="22.85546875" bestFit="1" customWidth="1"/>
    <col min="11" max="11" width="24" bestFit="1" customWidth="1"/>
  </cols>
  <sheetData>
    <row r="1" spans="1:11">
      <c r="A1" t="s">
        <v>2648</v>
      </c>
      <c r="B1" t="s">
        <v>2649</v>
      </c>
      <c r="C1" t="s">
        <v>2650</v>
      </c>
      <c r="E1" t="s">
        <v>2651</v>
      </c>
      <c r="F1" t="s">
        <v>2652</v>
      </c>
      <c r="G1" t="s">
        <v>2653</v>
      </c>
      <c r="I1" t="s">
        <v>2654</v>
      </c>
      <c r="J1" t="s">
        <v>2655</v>
      </c>
      <c r="K1" t="s">
        <v>2656</v>
      </c>
    </row>
    <row r="2" spans="1:11">
      <c r="A2" cm="1">
        <f t="array" ref="A2">IFERROR(INDEX(Month_1!$C$4:$C$250,MATCH(0,COUNTIF($A$1:A1,Month_1!$C$4:$C$250),0)),"")</f>
        <v>0</v>
      </c>
      <c r="B2" cm="1">
        <f t="array" ref="B2">IFERROR(INDEX($A$2:$A$240,MATCH(0,COUNTIF($B$1:B1,$A$2:$A$240),0)),"")</f>
        <v>0</v>
      </c>
      <c r="C2">
        <f t="array" ref="C2:C40">_xlfn._xlws.SORT(B2:B40,1,1,FALSE)</f>
        <v>0</v>
      </c>
      <c r="E2" cm="1">
        <f t="array" ref="E2">IFERROR(INDEX(Month_1!$D$4:$D$250,MATCH(0,COUNTIF($E$1:E1,Month_1!$D$4:$D$250),0)),"")</f>
        <v>0</v>
      </c>
      <c r="F2" cm="1">
        <f t="array" ref="F2">IFERROR(INDEX($E$2:$E$1800,MATCH(0,COUNTIF($F$1:F1,$E$2:$E$1800),0)),NA())</f>
        <v>0</v>
      </c>
      <c r="G2" cm="1">
        <f t="array" ref="G2:G250">_xlfn._xlws.SORT(F2:F250,1,1,FALSE)</f>
        <v>0</v>
      </c>
      <c r="I2" cm="1">
        <f t="array" ref="I2">IFERROR(INDEX(Month_1!$B$4:$B$250,MATCH(0,COUNTIF($I$1:I1,Month_1!$B$4:$B$250),0)),"")</f>
        <v>0</v>
      </c>
      <c r="J2" cm="1">
        <f t="array" ref="J2">IFERROR(INDEX($I$2:$I$1800,MATCH(0,COUNTIF($J$1:J1,$I$2:$I$1800),0)),NA())</f>
        <v>0</v>
      </c>
      <c r="K2" cm="1">
        <f t="array" ref="K2:K250">_xlfn._xlws.SORT(J2:J250,1,1,FALSE)</f>
        <v>0</v>
      </c>
    </row>
    <row r="3" spans="1:11">
      <c r="A3" t="str" cm="1">
        <f t="array" ref="A3">IFERROR(INDEX(Month_1!$C$4:$C$250,MATCH(0,COUNTIF($A$1:A2,Month_1!$C$4:$C$250),0)),"")</f>
        <v/>
      </c>
      <c r="B3" t="str" cm="1">
        <f t="array" ref="B3">IFERROR(INDEX($A$2:$A$240,MATCH(0,COUNTIF($B$1:B2,$A$2:$A$240),0)),NA())</f>
        <v/>
      </c>
      <c r="C3" t="str">
        <v/>
      </c>
      <c r="E3" t="str" cm="1">
        <f t="array" ref="E3">IFERROR(INDEX(Month_1!$D$4:$D$250,MATCH(0,COUNTIF($E$1:E2,Month_1!$D$4:$D$250),0)),"")</f>
        <v/>
      </c>
      <c r="F3" t="str" cm="1">
        <f t="array" ref="F3">IFERROR(INDEX($E$2:$E$1800,MATCH(0,COUNTIF($F$1:F2,$E$2:$E$1800),0)),NA())</f>
        <v/>
      </c>
      <c r="G3" t="str">
        <v/>
      </c>
      <c r="I3" t="str" cm="1">
        <f t="array" ref="I3">IFERROR(INDEX(Month_1!$B$4:$B$250,MATCH(0,COUNTIF($I$1:I2,Month_1!$B$4:$B$250),0)),"")</f>
        <v/>
      </c>
      <c r="J3" t="str" cm="1">
        <f t="array" ref="J3">IFERROR(INDEX($I$2:$I$1800,MATCH(0,COUNTIF($J$1:J2,$I$2:$I$1800),0)),NA())</f>
        <v/>
      </c>
      <c r="K3" t="str">
        <v/>
      </c>
    </row>
    <row r="4" spans="1:11">
      <c r="A4" t="str" cm="1">
        <f t="array" ref="A4">IFERROR(INDEX(Month_1!$C$4:$C$250,MATCH(0,COUNTIF($A$1:A3,Month_1!$C$4:$C$250),0)),"")</f>
        <v/>
      </c>
      <c r="B4" t="e" cm="1">
        <f t="array" ref="B4">IFERROR(INDEX($A$2:$A$240,MATCH(0,COUNTIF($B$1:B3,$A$2:$A$240),0)),NA())</f>
        <v>#N/A</v>
      </c>
      <c r="C4" t="e">
        <v>#N/A</v>
      </c>
      <c r="E4" t="str" cm="1">
        <f t="array" ref="E4">IFERROR(INDEX(Month_1!$D$4:$D$250,MATCH(0,COUNTIF($E$1:E3,Month_1!$D$4:$D$250),0)),"")</f>
        <v/>
      </c>
      <c r="F4" t="e" cm="1">
        <f t="array" ref="F4">IFERROR(INDEX($E$2:$E$1800,MATCH(0,COUNTIF($F$1:F3,$E$2:$E$1800),0)),NA())</f>
        <v>#N/A</v>
      </c>
      <c r="G4" t="e">
        <v>#N/A</v>
      </c>
      <c r="I4" t="str" cm="1">
        <f t="array" ref="I4">IFERROR(INDEX(Month_1!$B$4:$B$250,MATCH(0,COUNTIF($I$1:I3,Month_1!$B$4:$B$250),0)),"")</f>
        <v/>
      </c>
      <c r="J4" t="e" cm="1">
        <f t="array" ref="J4">IFERROR(INDEX($I$2:$I$1800,MATCH(0,COUNTIF($J$1:J3,$I$2:$I$1800),0)),NA())</f>
        <v>#N/A</v>
      </c>
      <c r="K4" t="e">
        <v>#N/A</v>
      </c>
    </row>
    <row r="5" spans="1:11">
      <c r="A5" t="str" cm="1">
        <f t="array" ref="A5">IFERROR(INDEX(Month_1!$C$4:$C$250,MATCH(0,COUNTIF($A$1:A4,Month_1!$C$4:$C$250),0)),"")</f>
        <v/>
      </c>
      <c r="B5" t="e" cm="1">
        <f t="array" ref="B5">IFERROR(INDEX($A$2:$A$240,MATCH(0,COUNTIF($B$1:B4,$A$2:$A$240),0)),NA())</f>
        <v>#N/A</v>
      </c>
      <c r="C5" t="e">
        <v>#N/A</v>
      </c>
      <c r="E5" t="str" cm="1">
        <f t="array" ref="E5">IFERROR(INDEX(Month_1!$D$4:$D$250,MATCH(0,COUNTIF($E$1:E4,Month_1!$D$4:$D$250),0)),"")</f>
        <v/>
      </c>
      <c r="F5" t="e" cm="1">
        <f t="array" ref="F5">IFERROR(INDEX($E$2:$E$1800,MATCH(0,COUNTIF($F$1:F4,$E$2:$E$1800),0)),NA())</f>
        <v>#N/A</v>
      </c>
      <c r="G5" t="e">
        <v>#N/A</v>
      </c>
      <c r="I5" t="str" cm="1">
        <f t="array" ref="I5">IFERROR(INDEX(Month_1!$B$4:$B$250,MATCH(0,COUNTIF($I$1:I4,Month_1!$B$4:$B$250),0)),"")</f>
        <v/>
      </c>
      <c r="J5" t="e" cm="1">
        <f t="array" ref="J5">IFERROR(INDEX($I$2:$I$1800,MATCH(0,COUNTIF($J$1:J4,$I$2:$I$1800),0)),NA())</f>
        <v>#N/A</v>
      </c>
      <c r="K5" t="e">
        <v>#N/A</v>
      </c>
    </row>
    <row r="6" spans="1:11">
      <c r="A6" t="str" cm="1">
        <f t="array" ref="A6">IFERROR(INDEX(Month_1!$C$4:$C$250,MATCH(0,COUNTIF($A$1:A5,Month_1!$C$4:$C$250),0)),"")</f>
        <v/>
      </c>
      <c r="B6" t="e" cm="1">
        <f t="array" ref="B6">IFERROR(INDEX($A$2:$A$240,MATCH(0,COUNTIF($B$1:B5,$A$2:$A$240),0)),NA())</f>
        <v>#N/A</v>
      </c>
      <c r="C6" t="e">
        <v>#N/A</v>
      </c>
      <c r="E6" t="str" cm="1">
        <f t="array" ref="E6">IFERROR(INDEX(Month_1!$D$4:$D$250,MATCH(0,COUNTIF($E$1:E5,Month_1!$D$4:$D$250),0)),"")</f>
        <v/>
      </c>
      <c r="F6" t="e" cm="1">
        <f t="array" ref="F6">IFERROR(INDEX($E$2:$E$1800,MATCH(0,COUNTIF($F$1:F5,$E$2:$E$1800),0)),NA())</f>
        <v>#N/A</v>
      </c>
      <c r="G6" t="e">
        <v>#N/A</v>
      </c>
      <c r="I6" t="str" cm="1">
        <f t="array" ref="I6">IFERROR(INDEX(Month_1!$B$4:$B$250,MATCH(0,COUNTIF($I$1:I5,Month_1!$B$4:$B$250),0)),"")</f>
        <v/>
      </c>
      <c r="J6" t="e" cm="1">
        <f t="array" ref="J6">IFERROR(INDEX($I$2:$I$1800,MATCH(0,COUNTIF($J$1:J5,$I$2:$I$1800),0)),NA())</f>
        <v>#N/A</v>
      </c>
      <c r="K6" t="e">
        <v>#N/A</v>
      </c>
    </row>
    <row r="7" spans="1:11">
      <c r="A7" t="str" cm="1">
        <f t="array" ref="A7">IFERROR(INDEX(Month_1!$C$4:$C$250,MATCH(0,COUNTIF($A$1:A6,Month_1!$C$4:$C$250),0)),"")</f>
        <v/>
      </c>
      <c r="B7" t="e" cm="1">
        <f t="array" ref="B7">IFERROR(INDEX($A$2:$A$240,MATCH(0,COUNTIF($B$1:B6,$A$2:$A$240),0)),NA())</f>
        <v>#N/A</v>
      </c>
      <c r="C7" t="e">
        <v>#N/A</v>
      </c>
      <c r="E7" t="str" cm="1">
        <f t="array" ref="E7">IFERROR(INDEX(Month_1!$D$4:$D$250,MATCH(0,COUNTIF($E$1:E6,Month_1!$D$4:$D$250),0)),"")</f>
        <v/>
      </c>
      <c r="F7" t="e" cm="1">
        <f t="array" ref="F7">IFERROR(INDEX($E$2:$E$1800,MATCH(0,COUNTIF($F$1:F6,$E$2:$E$1800),0)),NA())</f>
        <v>#N/A</v>
      </c>
      <c r="G7" t="e">
        <v>#N/A</v>
      </c>
      <c r="I7" t="str" cm="1">
        <f t="array" ref="I7">IFERROR(INDEX(Month_1!$B$4:$B$250,MATCH(0,COUNTIF($I$1:I6,Month_1!$B$4:$B$250),0)),"")</f>
        <v/>
      </c>
      <c r="J7" t="e" cm="1">
        <f t="array" ref="J7">IFERROR(INDEX($I$2:$I$1800,MATCH(0,COUNTIF($J$1:J6,$I$2:$I$1800),0)),NA())</f>
        <v>#N/A</v>
      </c>
      <c r="K7" t="e">
        <v>#N/A</v>
      </c>
    </row>
    <row r="8" spans="1:11">
      <c r="A8" t="str" cm="1">
        <f t="array" ref="A8">IFERROR(INDEX(Month_1!$C$4:$C$250,MATCH(0,COUNTIF($A$1:A7,Month_1!$C$4:$C$250),0)),"")</f>
        <v/>
      </c>
      <c r="B8" t="e" cm="1">
        <f t="array" ref="B8">IFERROR(INDEX($A$2:$A$240,MATCH(0,COUNTIF($B$1:B7,$A$2:$A$240),0)),NA())</f>
        <v>#N/A</v>
      </c>
      <c r="C8" t="e">
        <v>#N/A</v>
      </c>
      <c r="E8" t="str" cm="1">
        <f t="array" ref="E8">IFERROR(INDEX(Month_1!$D$4:$D$250,MATCH(0,COUNTIF($E$1:E7,Month_1!$D$4:$D$250),0)),"")</f>
        <v/>
      </c>
      <c r="F8" t="e" cm="1">
        <f t="array" ref="F8">IFERROR(INDEX($E$2:$E$1800,MATCH(0,COUNTIF($F$1:F7,$E$2:$E$1800),0)),NA())</f>
        <v>#N/A</v>
      </c>
      <c r="G8" t="e">
        <v>#N/A</v>
      </c>
      <c r="I8" t="str" cm="1">
        <f t="array" ref="I8">IFERROR(INDEX(Month_1!$B$4:$B$250,MATCH(0,COUNTIF($I$1:I7,Month_1!$B$4:$B$250),0)),"")</f>
        <v/>
      </c>
      <c r="J8" t="e" cm="1">
        <f t="array" ref="J8">IFERROR(INDEX($I$2:$I$1800,MATCH(0,COUNTIF($J$1:J7,$I$2:$I$1800),0)),NA())</f>
        <v>#N/A</v>
      </c>
      <c r="K8" t="e">
        <v>#N/A</v>
      </c>
    </row>
    <row r="9" spans="1:11">
      <c r="A9" t="str" cm="1">
        <f t="array" ref="A9">IFERROR(INDEX(Month_1!$C$4:$C$250,MATCH(0,COUNTIF($A$1:A8,Month_1!$C$4:$C$250),0)),"")</f>
        <v/>
      </c>
      <c r="B9" t="e" cm="1">
        <f t="array" ref="B9">IFERROR(INDEX($A$2:$A$240,MATCH(0,COUNTIF($B$1:B8,$A$2:$A$240),0)),NA())</f>
        <v>#N/A</v>
      </c>
      <c r="C9" t="e">
        <v>#N/A</v>
      </c>
      <c r="E9" t="str" cm="1">
        <f t="array" ref="E9">IFERROR(INDEX(Month_1!$D$4:$D$250,MATCH(0,COUNTIF($E$1:E8,Month_1!$D$4:$D$250),0)),"")</f>
        <v/>
      </c>
      <c r="F9" t="e" cm="1">
        <f t="array" ref="F9">IFERROR(INDEX($E$2:$E$1800,MATCH(0,COUNTIF($F$1:F8,$E$2:$E$1800),0)),NA())</f>
        <v>#N/A</v>
      </c>
      <c r="G9" t="e">
        <v>#N/A</v>
      </c>
      <c r="I9" t="str" cm="1">
        <f t="array" ref="I9">IFERROR(INDEX(Month_1!$B$4:$B$250,MATCH(0,COUNTIF($I$1:I8,Month_1!$B$4:$B$250),0)),"")</f>
        <v/>
      </c>
      <c r="J9" t="e" cm="1">
        <f t="array" ref="J9">IFERROR(INDEX($I$2:$I$1800,MATCH(0,COUNTIF($J$1:J8,$I$2:$I$1800),0)),NA())</f>
        <v>#N/A</v>
      </c>
      <c r="K9" t="e">
        <v>#N/A</v>
      </c>
    </row>
    <row r="10" spans="1:11">
      <c r="A10" t="str" cm="1">
        <f t="array" ref="A10">IFERROR(INDEX(Month_1!$C$4:$C$250,MATCH(0,COUNTIF($A$1:A9,Month_1!$C$4:$C$250),0)),"")</f>
        <v/>
      </c>
      <c r="B10" t="e" cm="1">
        <f t="array" ref="B10">IFERROR(INDEX($A$2:$A$240,MATCH(0,COUNTIF($B$1:B9,$A$2:$A$240),0)),NA())</f>
        <v>#N/A</v>
      </c>
      <c r="C10" t="e">
        <v>#N/A</v>
      </c>
      <c r="E10" t="str" cm="1">
        <f t="array" ref="E10">IFERROR(INDEX(Month_1!$D$4:$D$250,MATCH(0,COUNTIF($E$1:E9,Month_1!$D$4:$D$250),0)),"")</f>
        <v/>
      </c>
      <c r="F10" t="e" cm="1">
        <f t="array" ref="F10">IFERROR(INDEX($E$2:$E$1800,MATCH(0,COUNTIF($F$1:F9,$E$2:$E$1800),0)),NA())</f>
        <v>#N/A</v>
      </c>
      <c r="G10" t="e">
        <v>#N/A</v>
      </c>
      <c r="I10" t="str" cm="1">
        <f t="array" ref="I10">IFERROR(INDEX(Month_1!$B$4:$B$250,MATCH(0,COUNTIF($I$1:I9,Month_1!$B$4:$B$250),0)),"")</f>
        <v/>
      </c>
      <c r="J10" t="e" cm="1">
        <f t="array" ref="J10">IFERROR(INDEX($I$2:$I$1800,MATCH(0,COUNTIF($J$1:J9,$I$2:$I$1800),0)),NA())</f>
        <v>#N/A</v>
      </c>
      <c r="K10" t="e">
        <v>#N/A</v>
      </c>
    </row>
    <row r="11" spans="1:11">
      <c r="A11" t="str" cm="1">
        <f t="array" ref="A11">IFERROR(INDEX(Month_1!$C$4:$C$250,MATCH(0,COUNTIF($A$1:A10,Month_1!$C$4:$C$250),0)),"")</f>
        <v/>
      </c>
      <c r="B11" t="e" cm="1">
        <f t="array" ref="B11">IFERROR(INDEX($A$2:$A$240,MATCH(0,COUNTIF($B$1:B10,$A$2:$A$240),0)),NA())</f>
        <v>#N/A</v>
      </c>
      <c r="C11" t="e">
        <v>#N/A</v>
      </c>
      <c r="E11" t="str" cm="1">
        <f t="array" ref="E11">IFERROR(INDEX(Month_1!$D$4:$D$250,MATCH(0,COUNTIF($E$1:E10,Month_1!$D$4:$D$250),0)),"")</f>
        <v/>
      </c>
      <c r="F11" t="e" cm="1">
        <f t="array" ref="F11">IFERROR(INDEX($E$2:$E$1800,MATCH(0,COUNTIF($F$1:F10,$E$2:$E$1800),0)),NA())</f>
        <v>#N/A</v>
      </c>
      <c r="G11" t="e">
        <v>#N/A</v>
      </c>
      <c r="I11" t="str" cm="1">
        <f t="array" ref="I11">IFERROR(INDEX(Month_1!$B$4:$B$250,MATCH(0,COUNTIF($I$1:I10,Month_1!$B$4:$B$250),0)),"")</f>
        <v/>
      </c>
      <c r="J11" t="e" cm="1">
        <f t="array" ref="J11">IFERROR(INDEX($I$2:$I$1800,MATCH(0,COUNTIF($J$1:J10,$I$2:$I$1800),0)),NA())</f>
        <v>#N/A</v>
      </c>
      <c r="K11" t="e">
        <v>#N/A</v>
      </c>
    </row>
    <row r="12" spans="1:11">
      <c r="A12" t="str" cm="1">
        <f t="array" ref="A12">IFERROR(INDEX(Month_1!$C$4:$C$250,MATCH(0,COUNTIF($A$1:A11,Month_1!$C$4:$C$250),0)),"")</f>
        <v/>
      </c>
      <c r="B12" t="e" cm="1">
        <f t="array" ref="B12">IFERROR(INDEX($A$2:$A$240,MATCH(0,COUNTIF($B$1:B11,$A$2:$A$240),0)),NA())</f>
        <v>#N/A</v>
      </c>
      <c r="C12" t="e">
        <v>#N/A</v>
      </c>
      <c r="E12" t="str" cm="1">
        <f t="array" ref="E12">IFERROR(INDEX(Month_1!$D$4:$D$250,MATCH(0,COUNTIF($E$1:E11,Month_1!$D$4:$D$250),0)),"")</f>
        <v/>
      </c>
      <c r="F12" t="e" cm="1">
        <f t="array" ref="F12">IFERROR(INDEX($E$2:$E$1800,MATCH(0,COUNTIF($F$1:F11,$E$2:$E$1800),0)),NA())</f>
        <v>#N/A</v>
      </c>
      <c r="G12" t="e">
        <v>#N/A</v>
      </c>
      <c r="I12" t="str" cm="1">
        <f t="array" ref="I12">IFERROR(INDEX(Month_1!$B$4:$B$250,MATCH(0,COUNTIF($I$1:I11,Month_1!$B$4:$B$250),0)),"")</f>
        <v/>
      </c>
      <c r="J12" t="e" cm="1">
        <f t="array" ref="J12">IFERROR(INDEX($I$2:$I$1800,MATCH(0,COUNTIF($J$1:J11,$I$2:$I$1800),0)),NA())</f>
        <v>#N/A</v>
      </c>
      <c r="K12" t="e">
        <v>#N/A</v>
      </c>
    </row>
    <row r="13" spans="1:11">
      <c r="A13" t="str" cm="1">
        <f t="array" ref="A13">IFERROR(INDEX(Month_1!$C$4:$C$250,MATCH(0,COUNTIF($A$1:A12,Month_1!$C$4:$C$250),0)),"")</f>
        <v/>
      </c>
      <c r="B13" t="e" cm="1">
        <f t="array" ref="B13">IFERROR(INDEX($A$2:$A$240,MATCH(0,COUNTIF($B$1:B12,$A$2:$A$240),0)),NA())</f>
        <v>#N/A</v>
      </c>
      <c r="C13" t="e">
        <v>#N/A</v>
      </c>
      <c r="E13" t="str" cm="1">
        <f t="array" ref="E13">IFERROR(INDEX(Month_1!$D$4:$D$250,MATCH(0,COUNTIF($E$1:E12,Month_1!$D$4:$D$250),0)),"")</f>
        <v/>
      </c>
      <c r="F13" t="e" cm="1">
        <f t="array" ref="F13">IFERROR(INDEX($E$2:$E$1800,MATCH(0,COUNTIF($F$1:F12,$E$2:$E$1800),0)),NA())</f>
        <v>#N/A</v>
      </c>
      <c r="G13" t="e">
        <v>#N/A</v>
      </c>
      <c r="I13" t="str" cm="1">
        <f t="array" ref="I13">IFERROR(INDEX(Month_1!$B$4:$B$250,MATCH(0,COUNTIF($I$1:I12,Month_1!$B$4:$B$250),0)),"")</f>
        <v/>
      </c>
      <c r="J13" t="e" cm="1">
        <f t="array" ref="J13">IFERROR(INDEX($I$2:$I$1800,MATCH(0,COUNTIF($J$1:J12,$I$2:$I$1800),0)),NA())</f>
        <v>#N/A</v>
      </c>
      <c r="K13" t="e">
        <v>#N/A</v>
      </c>
    </row>
    <row r="14" spans="1:11">
      <c r="A14" t="str" cm="1">
        <f t="array" ref="A14">IFERROR(INDEX(Month_1!$C$4:$C$250,MATCH(0,COUNTIF($A$1:A13,Month_1!$C$4:$C$250),0)),"")</f>
        <v/>
      </c>
      <c r="B14" t="e" cm="1">
        <f t="array" ref="B14">IFERROR(INDEX($A$2:$A$240,MATCH(0,COUNTIF($B$1:B13,$A$2:$A$240),0)),NA())</f>
        <v>#N/A</v>
      </c>
      <c r="C14" t="e">
        <v>#N/A</v>
      </c>
      <c r="E14" t="str" cm="1">
        <f t="array" ref="E14">IFERROR(INDEX(Month_1!$D$4:$D$250,MATCH(0,COUNTIF($E$1:E13,Month_1!$D$4:$D$250),0)),"")</f>
        <v/>
      </c>
      <c r="F14" t="e" cm="1">
        <f t="array" ref="F14">IFERROR(INDEX($E$2:$E$1800,MATCH(0,COUNTIF($F$1:F13,$E$2:$E$1800),0)),NA())</f>
        <v>#N/A</v>
      </c>
      <c r="G14" t="e">
        <v>#N/A</v>
      </c>
      <c r="I14" t="str" cm="1">
        <f t="array" ref="I14">IFERROR(INDEX(Month_1!$B$4:$B$250,MATCH(0,COUNTIF($I$1:I13,Month_1!$B$4:$B$250),0)),"")</f>
        <v/>
      </c>
      <c r="J14" t="e" cm="1">
        <f t="array" ref="J14">IFERROR(INDEX($I$2:$I$1800,MATCH(0,COUNTIF($J$1:J13,$I$2:$I$1800),0)),NA())</f>
        <v>#N/A</v>
      </c>
      <c r="K14" t="e">
        <v>#N/A</v>
      </c>
    </row>
    <row r="15" spans="1:11">
      <c r="A15" t="str" cm="1">
        <f t="array" ref="A15">IFERROR(INDEX(Month_1!$C$4:$C$250,MATCH(0,COUNTIF($A$1:A14,Month_1!$C$4:$C$250),0)),"")</f>
        <v/>
      </c>
      <c r="B15" t="e" cm="1">
        <f t="array" ref="B15">IFERROR(INDEX($A$2:$A$240,MATCH(0,COUNTIF($B$1:B14,$A$2:$A$240),0)),NA())</f>
        <v>#N/A</v>
      </c>
      <c r="C15" t="e">
        <v>#N/A</v>
      </c>
      <c r="E15" t="str" cm="1">
        <f t="array" ref="E15">IFERROR(INDEX(Month_1!$D$4:$D$250,MATCH(0,COUNTIF($E$1:E14,Month_1!$D$4:$D$250),0)),"")</f>
        <v/>
      </c>
      <c r="F15" t="e" cm="1">
        <f t="array" ref="F15">IFERROR(INDEX($E$2:$E$1800,MATCH(0,COUNTIF($F$1:F14,$E$2:$E$1800),0)),NA())</f>
        <v>#N/A</v>
      </c>
      <c r="G15" t="e">
        <v>#N/A</v>
      </c>
      <c r="I15" t="str" cm="1">
        <f t="array" ref="I15">IFERROR(INDEX(Month_1!$B$4:$B$250,MATCH(0,COUNTIF($I$1:I14,Month_1!$B$4:$B$250),0)),"")</f>
        <v/>
      </c>
      <c r="J15" t="e" cm="1">
        <f t="array" ref="J15">IFERROR(INDEX($I$2:$I$1800,MATCH(0,COUNTIF($J$1:J14,$I$2:$I$1800),0)),NA())</f>
        <v>#N/A</v>
      </c>
      <c r="K15" t="e">
        <v>#N/A</v>
      </c>
    </row>
    <row r="16" spans="1:11">
      <c r="A16" t="str" cm="1">
        <f t="array" ref="A16">IFERROR(INDEX(Month_1!$C$4:$C$250,MATCH(0,COUNTIF($A$1:A15,Month_1!$C$4:$C$250),0)),"")</f>
        <v/>
      </c>
      <c r="B16" t="e" cm="1">
        <f t="array" ref="B16">IFERROR(INDEX($A$2:$A$240,MATCH(0,COUNTIF($B$1:B15,$A$2:$A$240),0)),NA())</f>
        <v>#N/A</v>
      </c>
      <c r="C16" t="e">
        <v>#N/A</v>
      </c>
      <c r="E16" t="str" cm="1">
        <f t="array" ref="E16">IFERROR(INDEX(Month_1!$D$4:$D$250,MATCH(0,COUNTIF($E$1:E15,Month_1!$D$4:$D$250),0)),"")</f>
        <v/>
      </c>
      <c r="F16" t="e" cm="1">
        <f t="array" ref="F16">IFERROR(INDEX($E$2:$E$1800,MATCH(0,COUNTIF($F$1:F15,$E$2:$E$1800),0)),NA())</f>
        <v>#N/A</v>
      </c>
      <c r="G16" t="e">
        <v>#N/A</v>
      </c>
      <c r="I16" t="str" cm="1">
        <f t="array" ref="I16">IFERROR(INDEX(Month_1!$B$4:$B$250,MATCH(0,COUNTIF($I$1:I15,Month_1!$B$4:$B$250),0)),"")</f>
        <v/>
      </c>
      <c r="J16" t="e" cm="1">
        <f t="array" ref="J16">IFERROR(INDEX($I$2:$I$1800,MATCH(0,COUNTIF($J$1:J15,$I$2:$I$1800),0)),NA())</f>
        <v>#N/A</v>
      </c>
      <c r="K16" t="e">
        <v>#N/A</v>
      </c>
    </row>
    <row r="17" spans="1:11">
      <c r="A17" t="str" cm="1">
        <f t="array" ref="A17">IFERROR(INDEX(Month_1!$C$4:$C$250,MATCH(0,COUNTIF($A$1:A16,Month_1!$C$4:$C$250),0)),"")</f>
        <v/>
      </c>
      <c r="B17" t="e" cm="1">
        <f t="array" ref="B17">IFERROR(INDEX($A$2:$A$240,MATCH(0,COUNTIF($B$1:B16,$A$2:$A$240),0)),NA())</f>
        <v>#N/A</v>
      </c>
      <c r="C17" t="e">
        <v>#N/A</v>
      </c>
      <c r="E17" t="str" cm="1">
        <f t="array" ref="E17">IFERROR(INDEX(Month_1!$D$4:$D$250,MATCH(0,COUNTIF($E$1:E16,Month_1!$D$4:$D$250),0)),"")</f>
        <v/>
      </c>
      <c r="F17" t="e" cm="1">
        <f t="array" ref="F17">IFERROR(INDEX($E$2:$E$1800,MATCH(0,COUNTIF($F$1:F16,$E$2:$E$1800),0)),NA())</f>
        <v>#N/A</v>
      </c>
      <c r="G17" t="e">
        <v>#N/A</v>
      </c>
      <c r="I17" t="str" cm="1">
        <f t="array" ref="I17">IFERROR(INDEX(Month_1!$B$4:$B$250,MATCH(0,COUNTIF($I$1:I16,Month_1!$B$4:$B$250),0)),"")</f>
        <v/>
      </c>
      <c r="J17" t="e" cm="1">
        <f t="array" ref="J17">IFERROR(INDEX($I$2:$I$1800,MATCH(0,COUNTIF($J$1:J16,$I$2:$I$1800),0)),NA())</f>
        <v>#N/A</v>
      </c>
      <c r="K17" t="e">
        <v>#N/A</v>
      </c>
    </row>
    <row r="18" spans="1:11">
      <c r="A18" t="str" cm="1">
        <f t="array" ref="A18">IFERROR(INDEX(Month_1!$C$4:$C$250,MATCH(0,COUNTIF($A$1:A17,Month_1!$C$4:$C$250),0)),"")</f>
        <v/>
      </c>
      <c r="B18" t="e" cm="1">
        <f t="array" ref="B18">IFERROR(INDEX($A$2:$A$240,MATCH(0,COUNTIF($B$1:B17,$A$2:$A$240),0)),NA())</f>
        <v>#N/A</v>
      </c>
      <c r="C18" t="e">
        <v>#N/A</v>
      </c>
      <c r="E18" t="str" cm="1">
        <f t="array" ref="E18">IFERROR(INDEX(Month_1!$D$4:$D$250,MATCH(0,COUNTIF($E$1:E17,Month_1!$D$4:$D$250),0)),"")</f>
        <v/>
      </c>
      <c r="F18" t="e" cm="1">
        <f t="array" ref="F18">IFERROR(INDEX($E$2:$E$1800,MATCH(0,COUNTIF($F$1:F17,$E$2:$E$1800),0)),NA())</f>
        <v>#N/A</v>
      </c>
      <c r="G18" t="e">
        <v>#N/A</v>
      </c>
      <c r="I18" t="str" cm="1">
        <f t="array" ref="I18">IFERROR(INDEX(Month_1!$B$4:$B$250,MATCH(0,COUNTIF($I$1:I17,Month_1!$B$4:$B$250),0)),"")</f>
        <v/>
      </c>
      <c r="J18" t="e" cm="1">
        <f t="array" ref="J18">IFERROR(INDEX($I$2:$I$1800,MATCH(0,COUNTIF($J$1:J17,$I$2:$I$1800),0)),NA())</f>
        <v>#N/A</v>
      </c>
      <c r="K18" t="e">
        <v>#N/A</v>
      </c>
    </row>
    <row r="19" spans="1:11">
      <c r="A19" t="str" cm="1">
        <f t="array" ref="A19">IFERROR(INDEX(Month_1!$C$4:$C$250,MATCH(0,COUNTIF($A$1:A18,Month_1!$C$4:$C$250),0)),"")</f>
        <v/>
      </c>
      <c r="B19" t="e" cm="1">
        <f t="array" ref="B19">IFERROR(INDEX($A$2:$A$240,MATCH(0,COUNTIF($B$1:B18,$A$2:$A$240),0)),NA())</f>
        <v>#N/A</v>
      </c>
      <c r="C19" t="e">
        <v>#N/A</v>
      </c>
      <c r="E19" t="str" cm="1">
        <f t="array" ref="E19">IFERROR(INDEX(Month_1!$D$4:$D$250,MATCH(0,COUNTIF($E$1:E18,Month_1!$D$4:$D$250),0)),"")</f>
        <v/>
      </c>
      <c r="F19" t="e" cm="1">
        <f t="array" ref="F19">IFERROR(INDEX($E$2:$E$1800,MATCH(0,COUNTIF($F$1:F18,$E$2:$E$1800),0)),NA())</f>
        <v>#N/A</v>
      </c>
      <c r="G19" t="e">
        <v>#N/A</v>
      </c>
      <c r="I19" t="str" cm="1">
        <f t="array" ref="I19">IFERROR(INDEX(Month_1!$B$4:$B$250,MATCH(0,COUNTIF($I$1:I18,Month_1!$B$4:$B$250),0)),"")</f>
        <v/>
      </c>
      <c r="J19" t="e" cm="1">
        <f t="array" ref="J19">IFERROR(INDEX($I$2:$I$1800,MATCH(0,COUNTIF($J$1:J18,$I$2:$I$1800),0)),NA())</f>
        <v>#N/A</v>
      </c>
      <c r="K19" t="e">
        <v>#N/A</v>
      </c>
    </row>
    <row r="20" spans="1:11">
      <c r="A20" t="str" cm="1">
        <f t="array" ref="A20">IFERROR(INDEX(Month_1!$C$4:$C$250,MATCH(0,COUNTIF($A$1:A19,Month_1!$C$4:$C$250),0)),"")</f>
        <v/>
      </c>
      <c r="B20" t="e" cm="1">
        <f t="array" ref="B20">IFERROR(INDEX($A$2:$A$240,MATCH(0,COUNTIF($B$1:B19,$A$2:$A$240),0)),NA())</f>
        <v>#N/A</v>
      </c>
      <c r="C20" t="e">
        <v>#N/A</v>
      </c>
      <c r="E20" t="str" cm="1">
        <f t="array" ref="E20">IFERROR(INDEX(Month_1!$D$4:$D$250,MATCH(0,COUNTIF($E$1:E19,Month_1!$D$4:$D$250),0)),"")</f>
        <v/>
      </c>
      <c r="F20" t="e" cm="1">
        <f t="array" ref="F20">IFERROR(INDEX($E$2:$E$1800,MATCH(0,COUNTIF($F$1:F19,$E$2:$E$1800),0)),NA())</f>
        <v>#N/A</v>
      </c>
      <c r="G20" t="e">
        <v>#N/A</v>
      </c>
      <c r="I20" t="str" cm="1">
        <f t="array" ref="I20">IFERROR(INDEX(Month_1!$B$4:$B$250,MATCH(0,COUNTIF($I$1:I19,Month_1!$B$4:$B$250),0)),"")</f>
        <v/>
      </c>
      <c r="J20" t="e" cm="1">
        <f t="array" ref="J20">IFERROR(INDEX($I$2:$I$1800,MATCH(0,COUNTIF($J$1:J19,$I$2:$I$1800),0)),NA())</f>
        <v>#N/A</v>
      </c>
      <c r="K20" t="e">
        <v>#N/A</v>
      </c>
    </row>
    <row r="21" spans="1:11">
      <c r="A21" cm="1">
        <f t="array" ref="A21">IFERROR(INDEX(Month_2!$C$4:$C$250,MATCH(0,COUNTIF($A$20:A20,Month_2!$C$4:$C$250),0)),"")</f>
        <v>0</v>
      </c>
      <c r="B21" t="e" cm="1">
        <f t="array" ref="B21">IFERROR(INDEX($A$2:$A$240,MATCH(0,COUNTIF($B$1:B20,$A$2:$A$240),0)),NA())</f>
        <v>#N/A</v>
      </c>
      <c r="C21" t="e">
        <v>#N/A</v>
      </c>
      <c r="E21" t="str" cm="1">
        <f t="array" ref="E21">IFERROR(INDEX(Month_1!$D$4:$D$250,MATCH(0,COUNTIF($E$1:E20,Month_1!$D$4:$D$250),0)),"")</f>
        <v/>
      </c>
      <c r="F21" t="e" cm="1">
        <f t="array" ref="F21">IFERROR(INDEX($E$2:$E$1800,MATCH(0,COUNTIF($F$1:F20,$E$2:$E$1800),0)),NA())</f>
        <v>#N/A</v>
      </c>
      <c r="G21" t="e">
        <v>#N/A</v>
      </c>
      <c r="I21" t="str" cm="1">
        <f t="array" ref="I21">IFERROR(INDEX(Month_1!$B$4:$B$250,MATCH(0,COUNTIF($I$1:I20,Month_1!$B$4:$B$250),0)),"")</f>
        <v/>
      </c>
      <c r="J21" t="e" cm="1">
        <f t="array" ref="J21">IFERROR(INDEX($I$2:$I$1800,MATCH(0,COUNTIF($J$1:J20,$I$2:$I$1800),0)),NA())</f>
        <v>#N/A</v>
      </c>
      <c r="K21" t="e">
        <v>#N/A</v>
      </c>
    </row>
    <row r="22" spans="1:11">
      <c r="A22" t="str" cm="1">
        <f t="array" ref="A22">IFERROR(INDEX(Month_2!$C$4:$C$250,MATCH(0,COUNTIF($A$20:A21,Month_2!$C$4:$C$250),0)),"")</f>
        <v/>
      </c>
      <c r="B22" t="e" cm="1">
        <f t="array" ref="B22">IFERROR(INDEX($A$2:$A$240,MATCH(0,COUNTIF($B$1:B21,$A$2:$A$240),0)),NA())</f>
        <v>#N/A</v>
      </c>
      <c r="C22" t="e">
        <v>#N/A</v>
      </c>
      <c r="E22" t="str" cm="1">
        <f t="array" ref="E22">IFERROR(INDEX(Month_1!$D$4:$D$250,MATCH(0,COUNTIF($E$1:E21,Month_1!$D$4:$D$250),0)),"")</f>
        <v/>
      </c>
      <c r="F22" t="e" cm="1">
        <f t="array" ref="F22">IFERROR(INDEX($E$2:$E$1800,MATCH(0,COUNTIF($F$1:F21,$E$2:$E$1800),0)),NA())</f>
        <v>#N/A</v>
      </c>
      <c r="G22" t="e">
        <v>#N/A</v>
      </c>
      <c r="I22" t="str" cm="1">
        <f t="array" ref="I22">IFERROR(INDEX(Month_1!$B$4:$B$250,MATCH(0,COUNTIF($I$1:I21,Month_1!$B$4:$B$250),0)),"")</f>
        <v/>
      </c>
      <c r="J22" t="e" cm="1">
        <f t="array" ref="J22">IFERROR(INDEX($I$2:$I$1800,MATCH(0,COUNTIF($J$1:J21,$I$2:$I$1800),0)),NA())</f>
        <v>#N/A</v>
      </c>
      <c r="K22" t="e">
        <v>#N/A</v>
      </c>
    </row>
    <row r="23" spans="1:11">
      <c r="A23" t="str" cm="1">
        <f t="array" ref="A23">IFERROR(INDEX(Month_2!$C$4:$C$250,MATCH(0,COUNTIF($A$20:A22,Month_2!$C$4:$C$250),0)),"")</f>
        <v/>
      </c>
      <c r="B23" t="e" cm="1">
        <f t="array" ref="B23">IFERROR(INDEX($A$2:$A$240,MATCH(0,COUNTIF($B$1:B22,$A$2:$A$240),0)),NA())</f>
        <v>#N/A</v>
      </c>
      <c r="C23" t="e">
        <v>#N/A</v>
      </c>
      <c r="E23" t="str" cm="1">
        <f t="array" ref="E23">IFERROR(INDEX(Month_1!$D$4:$D$250,MATCH(0,COUNTIF($E$1:E22,Month_1!$D$4:$D$250),0)),"")</f>
        <v/>
      </c>
      <c r="F23" t="e" cm="1">
        <f t="array" ref="F23">IFERROR(INDEX($E$2:$E$1800,MATCH(0,COUNTIF($F$1:F22,$E$2:$E$1800),0)),NA())</f>
        <v>#N/A</v>
      </c>
      <c r="G23" t="e">
        <v>#N/A</v>
      </c>
      <c r="I23" t="str" cm="1">
        <f t="array" ref="I23">IFERROR(INDEX(Month_1!$B$4:$B$250,MATCH(0,COUNTIF($I$1:I22,Month_1!$B$4:$B$250),0)),"")</f>
        <v/>
      </c>
      <c r="J23" t="e" cm="1">
        <f t="array" ref="J23">IFERROR(INDEX($I$2:$I$1800,MATCH(0,COUNTIF($J$1:J22,$I$2:$I$1800),0)),NA())</f>
        <v>#N/A</v>
      </c>
      <c r="K23" t="e">
        <v>#N/A</v>
      </c>
    </row>
    <row r="24" spans="1:11">
      <c r="A24" t="str" cm="1">
        <f t="array" ref="A24">IFERROR(INDEX(Month_2!$C$4:$C$250,MATCH(0,COUNTIF($A$20:A23,Month_2!$C$4:$C$250),0)),"")</f>
        <v/>
      </c>
      <c r="B24" t="e" cm="1">
        <f t="array" ref="B24">IFERROR(INDEX($A$2:$A$240,MATCH(0,COUNTIF($B$1:B23,$A$2:$A$240),0)),NA())</f>
        <v>#N/A</v>
      </c>
      <c r="C24" t="e">
        <v>#N/A</v>
      </c>
      <c r="E24" t="str" cm="1">
        <f t="array" ref="E24">IFERROR(INDEX(Month_1!$D$4:$D$250,MATCH(0,COUNTIF($E$1:E23,Month_1!$D$4:$D$250),0)),"")</f>
        <v/>
      </c>
      <c r="F24" t="e" cm="1">
        <f t="array" ref="F24">IFERROR(INDEX($E$2:$E$1800,MATCH(0,COUNTIF($F$1:F23,$E$2:$E$1800),0)),NA())</f>
        <v>#N/A</v>
      </c>
      <c r="G24" t="e">
        <v>#N/A</v>
      </c>
      <c r="I24" t="str" cm="1">
        <f t="array" ref="I24">IFERROR(INDEX(Month_1!$B$4:$B$250,MATCH(0,COUNTIF($I$1:I23,Month_1!$B$4:$B$250),0)),"")</f>
        <v/>
      </c>
      <c r="J24" t="e" cm="1">
        <f t="array" ref="J24">IFERROR(INDEX($I$2:$I$1800,MATCH(0,COUNTIF($J$1:J23,$I$2:$I$1800),0)),NA())</f>
        <v>#N/A</v>
      </c>
      <c r="K24" t="e">
        <v>#N/A</v>
      </c>
    </row>
    <row r="25" spans="1:11">
      <c r="A25" t="str" cm="1">
        <f t="array" ref="A25">IFERROR(INDEX(Month_2!$C$4:$C$250,MATCH(0,COUNTIF($A$20:A24,Month_2!$C$4:$C$250),0)),"")</f>
        <v/>
      </c>
      <c r="B25" t="e" cm="1">
        <f t="array" ref="B25">IFERROR(INDEX($A$2:$A$240,MATCH(0,COUNTIF($B$1:B24,$A$2:$A$240),0)),NA())</f>
        <v>#N/A</v>
      </c>
      <c r="C25" t="e">
        <v>#N/A</v>
      </c>
      <c r="E25" t="str" cm="1">
        <f t="array" ref="E25">IFERROR(INDEX(Month_1!$D$4:$D$250,MATCH(0,COUNTIF($E$1:E24,Month_1!$D$4:$D$250),0)),"")</f>
        <v/>
      </c>
      <c r="F25" t="e" cm="1">
        <f t="array" ref="F25">IFERROR(INDEX($E$2:$E$1800,MATCH(0,COUNTIF($F$1:F24,$E$2:$E$1800),0)),NA())</f>
        <v>#N/A</v>
      </c>
      <c r="G25" t="e">
        <v>#N/A</v>
      </c>
      <c r="I25" t="str" cm="1">
        <f t="array" ref="I25">IFERROR(INDEX(Month_1!$B$4:$B$250,MATCH(0,COUNTIF($I$1:I24,Month_1!$B$4:$B$250),0)),"")</f>
        <v/>
      </c>
      <c r="J25" t="e" cm="1">
        <f t="array" ref="J25">IFERROR(INDEX($I$2:$I$1800,MATCH(0,COUNTIF($J$1:J24,$I$2:$I$1800),0)),NA())</f>
        <v>#N/A</v>
      </c>
      <c r="K25" t="e">
        <v>#N/A</v>
      </c>
    </row>
    <row r="26" spans="1:11">
      <c r="A26" t="str" cm="1">
        <f t="array" ref="A26">IFERROR(INDEX(Month_2!$C$4:$C$250,MATCH(0,COUNTIF($A$20:A25,Month_2!$C$4:$C$250),0)),"")</f>
        <v/>
      </c>
      <c r="B26" t="e" cm="1">
        <f t="array" ref="B26">IFERROR(INDEX($A$2:$A$240,MATCH(0,COUNTIF($B$1:B25,$A$2:$A$240),0)),NA())</f>
        <v>#N/A</v>
      </c>
      <c r="C26" t="e">
        <v>#N/A</v>
      </c>
      <c r="E26" t="str" cm="1">
        <f t="array" ref="E26">IFERROR(INDEX(Month_1!$D$4:$D$250,MATCH(0,COUNTIF($E$1:E25,Month_1!$D$4:$D$250),0)),"")</f>
        <v/>
      </c>
      <c r="F26" t="e" cm="1">
        <f t="array" ref="F26">IFERROR(INDEX($E$2:$E$1800,MATCH(0,COUNTIF($F$1:F25,$E$2:$E$1800),0)),NA())</f>
        <v>#N/A</v>
      </c>
      <c r="G26" t="e">
        <v>#N/A</v>
      </c>
      <c r="I26" t="str" cm="1">
        <f t="array" ref="I26">IFERROR(INDEX(Month_1!$B$4:$B$250,MATCH(0,COUNTIF($I$1:I25,Month_1!$B$4:$B$250),0)),"")</f>
        <v/>
      </c>
      <c r="J26" t="e" cm="1">
        <f t="array" ref="J26">IFERROR(INDEX($I$2:$I$1800,MATCH(0,COUNTIF($J$1:J25,$I$2:$I$1800),0)),NA())</f>
        <v>#N/A</v>
      </c>
      <c r="K26" t="e">
        <v>#N/A</v>
      </c>
    </row>
    <row r="27" spans="1:11">
      <c r="A27" t="str" cm="1">
        <f t="array" ref="A27">IFERROR(INDEX(Month_2!$C$4:$C$250,MATCH(0,COUNTIF($A$20:A26,Month_2!$C$4:$C$250),0)),"")</f>
        <v/>
      </c>
      <c r="B27" t="e" cm="1">
        <f t="array" ref="B27">IFERROR(INDEX($A$2:$A$240,MATCH(0,COUNTIF($B$1:B26,$A$2:$A$240),0)),NA())</f>
        <v>#N/A</v>
      </c>
      <c r="C27" t="e">
        <v>#N/A</v>
      </c>
      <c r="E27" t="str" cm="1">
        <f t="array" ref="E27">IFERROR(INDEX(Month_1!$D$4:$D$250,MATCH(0,COUNTIF($E$1:E26,Month_1!$D$4:$D$250),0)),"")</f>
        <v/>
      </c>
      <c r="F27" t="e" cm="1">
        <f t="array" ref="F27">IFERROR(INDEX($E$2:$E$1800,MATCH(0,COUNTIF($F$1:F26,$E$2:$E$1800),0)),NA())</f>
        <v>#N/A</v>
      </c>
      <c r="G27" t="e">
        <v>#N/A</v>
      </c>
      <c r="I27" t="str" cm="1">
        <f t="array" ref="I27">IFERROR(INDEX(Month_1!$B$4:$B$250,MATCH(0,COUNTIF($I$1:I26,Month_1!$B$4:$B$250),0)),"")</f>
        <v/>
      </c>
      <c r="J27" t="e" cm="1">
        <f t="array" ref="J27">IFERROR(INDEX($I$2:$I$1800,MATCH(0,COUNTIF($J$1:J26,$I$2:$I$1800),0)),NA())</f>
        <v>#N/A</v>
      </c>
      <c r="K27" t="e">
        <v>#N/A</v>
      </c>
    </row>
    <row r="28" spans="1:11">
      <c r="A28" t="str" cm="1">
        <f t="array" ref="A28">IFERROR(INDEX(Month_2!$C$4:$C$250,MATCH(0,COUNTIF($A$20:A27,Month_2!$C$4:$C$250),0)),"")</f>
        <v/>
      </c>
      <c r="B28" t="e" cm="1">
        <f t="array" ref="B28">IFERROR(INDEX($A$2:$A$240,MATCH(0,COUNTIF($B$1:B27,$A$2:$A$240),0)),NA())</f>
        <v>#N/A</v>
      </c>
      <c r="C28" t="e">
        <v>#N/A</v>
      </c>
      <c r="E28" t="str" cm="1">
        <f t="array" ref="E28">IFERROR(INDEX(Month_1!$D$4:$D$250,MATCH(0,COUNTIF($E$1:E27,Month_1!$D$4:$D$250),0)),"")</f>
        <v/>
      </c>
      <c r="F28" t="e" cm="1">
        <f t="array" ref="F28">IFERROR(INDEX($E$2:$E$1800,MATCH(0,COUNTIF($F$1:F27,$E$2:$E$1800),0)),NA())</f>
        <v>#N/A</v>
      </c>
      <c r="G28" t="e">
        <v>#N/A</v>
      </c>
      <c r="I28" t="str" cm="1">
        <f t="array" ref="I28">IFERROR(INDEX(Month_1!$B$4:$B$250,MATCH(0,COUNTIF($I$1:I27,Month_1!$B$4:$B$250),0)),"")</f>
        <v/>
      </c>
      <c r="J28" t="e" cm="1">
        <f t="array" ref="J28">IFERROR(INDEX($I$2:$I$1800,MATCH(0,COUNTIF($J$1:J27,$I$2:$I$1800),0)),NA())</f>
        <v>#N/A</v>
      </c>
      <c r="K28" t="e">
        <v>#N/A</v>
      </c>
    </row>
    <row r="29" spans="1:11">
      <c r="A29" t="str" cm="1">
        <f t="array" ref="A29">IFERROR(INDEX(Month_2!$C$4:$C$250,MATCH(0,COUNTIF($A$20:A28,Month_2!$C$4:$C$250),0)),"")</f>
        <v/>
      </c>
      <c r="B29" t="e" cm="1">
        <f t="array" ref="B29">IFERROR(INDEX($A$2:$A$240,MATCH(0,COUNTIF($B$1:B28,$A$2:$A$240),0)),NA())</f>
        <v>#N/A</v>
      </c>
      <c r="C29" t="e">
        <v>#N/A</v>
      </c>
      <c r="E29" t="str" cm="1">
        <f t="array" ref="E29">IFERROR(INDEX(Month_1!$D$4:$D$250,MATCH(0,COUNTIF($E$1:E28,Month_1!$D$4:$D$250),0)),"")</f>
        <v/>
      </c>
      <c r="F29" t="e" cm="1">
        <f t="array" ref="F29">IFERROR(INDEX($E$2:$E$1800,MATCH(0,COUNTIF($F$1:F28,$E$2:$E$1800),0)),NA())</f>
        <v>#N/A</v>
      </c>
      <c r="G29" t="e">
        <v>#N/A</v>
      </c>
      <c r="I29" t="str" cm="1">
        <f t="array" ref="I29">IFERROR(INDEX(Month_1!$B$4:$B$250,MATCH(0,COUNTIF($I$1:I28,Month_1!$B$4:$B$250),0)),"")</f>
        <v/>
      </c>
      <c r="J29" t="e" cm="1">
        <f t="array" ref="J29">IFERROR(INDEX($I$2:$I$1800,MATCH(0,COUNTIF($J$1:J28,$I$2:$I$1800),0)),NA())</f>
        <v>#N/A</v>
      </c>
      <c r="K29" t="e">
        <v>#N/A</v>
      </c>
    </row>
    <row r="30" spans="1:11">
      <c r="A30" t="str" cm="1">
        <f t="array" ref="A30">IFERROR(INDEX(Month_2!$C$4:$C$250,MATCH(0,COUNTIF($A$20:A29,Month_2!$C$4:$C$250),0)),"")</f>
        <v/>
      </c>
      <c r="B30" t="e" cm="1">
        <f t="array" ref="B30">IFERROR(INDEX($A$2:$A$240,MATCH(0,COUNTIF($B$1:B29,$A$2:$A$240),0)),NA())</f>
        <v>#N/A</v>
      </c>
      <c r="C30" t="e">
        <v>#N/A</v>
      </c>
      <c r="E30" t="str" cm="1">
        <f t="array" ref="E30">IFERROR(INDEX(Month_1!$D$4:$D$250,MATCH(0,COUNTIF($E$1:E29,Month_1!$D$4:$D$250),0)),"")</f>
        <v/>
      </c>
      <c r="F30" t="e" cm="1">
        <f t="array" ref="F30">IFERROR(INDEX($E$2:$E$1800,MATCH(0,COUNTIF($F$1:F29,$E$2:$E$1800),0)),NA())</f>
        <v>#N/A</v>
      </c>
      <c r="G30" t="e">
        <v>#N/A</v>
      </c>
      <c r="I30" t="str" cm="1">
        <f t="array" ref="I30">IFERROR(INDEX(Month_1!$B$4:$B$250,MATCH(0,COUNTIF($I$1:I29,Month_1!$B$4:$B$250),0)),"")</f>
        <v/>
      </c>
      <c r="J30" t="e" cm="1">
        <f t="array" ref="J30">IFERROR(INDEX($I$2:$I$1800,MATCH(0,COUNTIF($J$1:J29,$I$2:$I$1800),0)),NA())</f>
        <v>#N/A</v>
      </c>
      <c r="K30" t="e">
        <v>#N/A</v>
      </c>
    </row>
    <row r="31" spans="1:11">
      <c r="A31" t="str" cm="1">
        <f t="array" ref="A31">IFERROR(INDEX(Month_2!$C$4:$C$250,MATCH(0,COUNTIF($A$20:A30,Month_2!$C$4:$C$250),0)),"")</f>
        <v/>
      </c>
      <c r="B31" t="e" cm="1">
        <f t="array" ref="B31">IFERROR(INDEX($A$2:$A$240,MATCH(0,COUNTIF($B$1:B30,$A$2:$A$240),0)),NA())</f>
        <v>#N/A</v>
      </c>
      <c r="C31" t="e">
        <v>#N/A</v>
      </c>
      <c r="E31" t="str" cm="1">
        <f t="array" ref="E31">IFERROR(INDEX(Month_1!$D$4:$D$250,MATCH(0,COUNTIF($E$1:E30,Month_1!$D$4:$D$250),0)),"")</f>
        <v/>
      </c>
      <c r="F31" t="e" cm="1">
        <f t="array" ref="F31">IFERROR(INDEX($E$2:$E$1800,MATCH(0,COUNTIF($F$1:F30,$E$2:$E$1800),0)),NA())</f>
        <v>#N/A</v>
      </c>
      <c r="G31" t="e">
        <v>#N/A</v>
      </c>
      <c r="I31" t="str" cm="1">
        <f t="array" ref="I31">IFERROR(INDEX(Month_1!$B$4:$B$250,MATCH(0,COUNTIF($I$1:I30,Month_1!$B$4:$B$250),0)),"")</f>
        <v/>
      </c>
      <c r="J31" t="e" cm="1">
        <f t="array" ref="J31">IFERROR(INDEX($I$2:$I$1800,MATCH(0,COUNTIF($J$1:J30,$I$2:$I$1800),0)),NA())</f>
        <v>#N/A</v>
      </c>
      <c r="K31" t="e">
        <v>#N/A</v>
      </c>
    </row>
    <row r="32" spans="1:11">
      <c r="A32" t="str" cm="1">
        <f t="array" ref="A32">IFERROR(INDEX(Month_2!$C$4:$C$250,MATCH(0,COUNTIF($A$20:A31,Month_2!$C$4:$C$250),0)),"")</f>
        <v/>
      </c>
      <c r="B32" t="e" cm="1">
        <f t="array" ref="B32">IFERROR(INDEX($A$2:$A$240,MATCH(0,COUNTIF($B$1:B31,$A$2:$A$240),0)),NA())</f>
        <v>#N/A</v>
      </c>
      <c r="C32" t="e">
        <v>#N/A</v>
      </c>
      <c r="E32" t="str" cm="1">
        <f t="array" ref="E32">IFERROR(INDEX(Month_1!$D$4:$D$250,MATCH(0,COUNTIF($E$1:E31,Month_1!$D$4:$D$250),0)),"")</f>
        <v/>
      </c>
      <c r="F32" t="e" cm="1">
        <f t="array" ref="F32">IFERROR(INDEX($E$2:$E$1800,MATCH(0,COUNTIF($F$1:F31,$E$2:$E$1800),0)),NA())</f>
        <v>#N/A</v>
      </c>
      <c r="G32" t="e">
        <v>#N/A</v>
      </c>
      <c r="I32" t="str" cm="1">
        <f t="array" ref="I32">IFERROR(INDEX(Month_1!$B$4:$B$250,MATCH(0,COUNTIF($I$1:I31,Month_1!$B$4:$B$250),0)),"")</f>
        <v/>
      </c>
      <c r="J32" t="e" cm="1">
        <f t="array" ref="J32">IFERROR(INDEX($I$2:$I$1800,MATCH(0,COUNTIF($J$1:J31,$I$2:$I$1800),0)),NA())</f>
        <v>#N/A</v>
      </c>
      <c r="K32" t="e">
        <v>#N/A</v>
      </c>
    </row>
    <row r="33" spans="1:11">
      <c r="A33" t="str" cm="1">
        <f t="array" ref="A33">IFERROR(INDEX(Month_2!$C$4:$C$250,MATCH(0,COUNTIF($A$20:A32,Month_2!$C$4:$C$250),0)),"")</f>
        <v/>
      </c>
      <c r="B33" t="e" cm="1">
        <f t="array" ref="B33">IFERROR(INDEX($A$2:$A$240,MATCH(0,COUNTIF($B$1:B32,$A$2:$A$240),0)),NA())</f>
        <v>#N/A</v>
      </c>
      <c r="C33" t="e">
        <v>#N/A</v>
      </c>
      <c r="E33" t="str" cm="1">
        <f t="array" ref="E33">IFERROR(INDEX(Month_1!$D$4:$D$250,MATCH(0,COUNTIF($E$1:E32,Month_1!$D$4:$D$250),0)),"")</f>
        <v/>
      </c>
      <c r="F33" t="e" cm="1">
        <f t="array" ref="F33">IFERROR(INDEX($E$2:$E$1800,MATCH(0,COUNTIF($F$1:F32,$E$2:$E$1800),0)),NA())</f>
        <v>#N/A</v>
      </c>
      <c r="G33" t="e">
        <v>#N/A</v>
      </c>
      <c r="I33" t="str" cm="1">
        <f t="array" ref="I33">IFERROR(INDEX(Month_1!$B$4:$B$250,MATCH(0,COUNTIF($I$1:I32,Month_1!$B$4:$B$250),0)),"")</f>
        <v/>
      </c>
      <c r="J33" t="e" cm="1">
        <f t="array" ref="J33">IFERROR(INDEX($I$2:$I$1800,MATCH(0,COUNTIF($J$1:J32,$I$2:$I$1800),0)),NA())</f>
        <v>#N/A</v>
      </c>
      <c r="K33" t="e">
        <v>#N/A</v>
      </c>
    </row>
    <row r="34" spans="1:11">
      <c r="A34" t="str" cm="1">
        <f t="array" ref="A34">IFERROR(INDEX(Month_2!$C$4:$C$250,MATCH(0,COUNTIF($A$20:A33,Month_2!$C$4:$C$250),0)),"")</f>
        <v/>
      </c>
      <c r="B34" t="e" cm="1">
        <f t="array" ref="B34">IFERROR(INDEX($A$2:$A$240,MATCH(0,COUNTIF($B$1:B33,$A$2:$A$240),0)),NA())</f>
        <v>#N/A</v>
      </c>
      <c r="C34" t="e">
        <v>#N/A</v>
      </c>
      <c r="E34" t="str" cm="1">
        <f t="array" ref="E34">IFERROR(INDEX(Month_1!$D$4:$D$250,MATCH(0,COUNTIF($E$1:E33,Month_1!$D$4:$D$250),0)),"")</f>
        <v/>
      </c>
      <c r="F34" t="e" cm="1">
        <f t="array" ref="F34">IFERROR(INDEX($E$2:$E$1800,MATCH(0,COUNTIF($F$1:F33,$E$2:$E$1800),0)),NA())</f>
        <v>#N/A</v>
      </c>
      <c r="G34" t="e">
        <v>#N/A</v>
      </c>
      <c r="I34" t="str" cm="1">
        <f t="array" ref="I34">IFERROR(INDEX(Month_1!$B$4:$B$250,MATCH(0,COUNTIF($I$1:I33,Month_1!$B$4:$B$250),0)),"")</f>
        <v/>
      </c>
      <c r="J34" t="e" cm="1">
        <f t="array" ref="J34">IFERROR(INDEX($I$2:$I$1800,MATCH(0,COUNTIF($J$1:J33,$I$2:$I$1800),0)),NA())</f>
        <v>#N/A</v>
      </c>
      <c r="K34" t="e">
        <v>#N/A</v>
      </c>
    </row>
    <row r="35" spans="1:11">
      <c r="A35" t="str" cm="1">
        <f t="array" ref="A35">IFERROR(INDEX(Month_2!$C$4:$C$250,MATCH(0,COUNTIF($A$20:A34,Month_2!$C$4:$C$250),0)),"")</f>
        <v/>
      </c>
      <c r="B35" t="e" cm="1">
        <f t="array" ref="B35">IFERROR(INDEX($A$2:$A$240,MATCH(0,COUNTIF($B$1:B34,$A$2:$A$240),0)),NA())</f>
        <v>#N/A</v>
      </c>
      <c r="C35" t="e">
        <v>#N/A</v>
      </c>
      <c r="E35" t="str" cm="1">
        <f t="array" ref="E35">IFERROR(INDEX(Month_1!$D$4:$D$250,MATCH(0,COUNTIF($E$1:E34,Month_1!$D$4:$D$250),0)),"")</f>
        <v/>
      </c>
      <c r="F35" t="e" cm="1">
        <f t="array" ref="F35">IFERROR(INDEX($E$2:$E$1800,MATCH(0,COUNTIF($F$1:F34,$E$2:$E$1800),0)),NA())</f>
        <v>#N/A</v>
      </c>
      <c r="G35" t="e">
        <v>#N/A</v>
      </c>
      <c r="I35" t="str" cm="1">
        <f t="array" ref="I35">IFERROR(INDEX(Month_1!$B$4:$B$250,MATCH(0,COUNTIF($I$1:I34,Month_1!$B$4:$B$250),0)),"")</f>
        <v/>
      </c>
      <c r="J35" t="e" cm="1">
        <f t="array" ref="J35">IFERROR(INDEX($I$2:$I$1800,MATCH(0,COUNTIF($J$1:J34,$I$2:$I$1800),0)),NA())</f>
        <v>#N/A</v>
      </c>
      <c r="K35" t="e">
        <v>#N/A</v>
      </c>
    </row>
    <row r="36" spans="1:11">
      <c r="A36" t="str" cm="1">
        <f t="array" ref="A36">IFERROR(INDEX(Month_2!$C$4:$C$250,MATCH(0,COUNTIF($A$20:A35,Month_2!$C$4:$C$250),0)),"")</f>
        <v/>
      </c>
      <c r="B36" t="e" cm="1">
        <f t="array" ref="B36">IFERROR(INDEX($A$2:$A$240,MATCH(0,COUNTIF($B$1:B35,$A$2:$A$240),0)),NA())</f>
        <v>#N/A</v>
      </c>
      <c r="C36" t="e">
        <v>#N/A</v>
      </c>
      <c r="E36" t="str" cm="1">
        <f t="array" ref="E36">IFERROR(INDEX(Month_1!$D$4:$D$250,MATCH(0,COUNTIF($E$1:E35,Month_1!$D$4:$D$250),0)),"")</f>
        <v/>
      </c>
      <c r="F36" t="e" cm="1">
        <f t="array" ref="F36">IFERROR(INDEX($E$2:$E$1800,MATCH(0,COUNTIF($F$1:F35,$E$2:$E$1800),0)),NA())</f>
        <v>#N/A</v>
      </c>
      <c r="G36" t="e">
        <v>#N/A</v>
      </c>
      <c r="I36" t="str" cm="1">
        <f t="array" ref="I36">IFERROR(INDEX(Month_1!$B$4:$B$250,MATCH(0,COUNTIF($I$1:I35,Month_1!$B$4:$B$250),0)),"")</f>
        <v/>
      </c>
      <c r="J36" t="e" cm="1">
        <f t="array" ref="J36">IFERROR(INDEX($I$2:$I$1800,MATCH(0,COUNTIF($J$1:J35,$I$2:$I$1800),0)),NA())</f>
        <v>#N/A</v>
      </c>
      <c r="K36" t="e">
        <v>#N/A</v>
      </c>
    </row>
    <row r="37" spans="1:11">
      <c r="A37" t="str" cm="1">
        <f t="array" ref="A37">IFERROR(INDEX(Month_2!$C$4:$C$250,MATCH(0,COUNTIF($A$20:A36,Month_2!$C$4:$C$250),0)),"")</f>
        <v/>
      </c>
      <c r="B37" t="e" cm="1">
        <f t="array" ref="B37">IFERROR(INDEX($A$2:$A$240,MATCH(0,COUNTIF($B$1:B36,$A$2:$A$240),0)),NA())</f>
        <v>#N/A</v>
      </c>
      <c r="C37" t="e">
        <v>#N/A</v>
      </c>
      <c r="E37" t="str" cm="1">
        <f t="array" ref="E37">IFERROR(INDEX(Month_1!$D$4:$D$250,MATCH(0,COUNTIF($E$1:E36,Month_1!$D$4:$D$250),0)),"")</f>
        <v/>
      </c>
      <c r="F37" t="e" cm="1">
        <f t="array" ref="F37">IFERROR(INDEX($E$2:$E$1800,MATCH(0,COUNTIF($F$1:F36,$E$2:$E$1800),0)),NA())</f>
        <v>#N/A</v>
      </c>
      <c r="G37" t="e">
        <v>#N/A</v>
      </c>
      <c r="I37" t="str" cm="1">
        <f t="array" ref="I37">IFERROR(INDEX(Month_1!$B$4:$B$250,MATCH(0,COUNTIF($I$1:I36,Month_1!$B$4:$B$250),0)),"")</f>
        <v/>
      </c>
      <c r="J37" t="e" cm="1">
        <f t="array" ref="J37">IFERROR(INDEX($I$2:$I$1800,MATCH(0,COUNTIF($J$1:J36,$I$2:$I$1800),0)),NA())</f>
        <v>#N/A</v>
      </c>
      <c r="K37" t="e">
        <v>#N/A</v>
      </c>
    </row>
    <row r="38" spans="1:11">
      <c r="A38" t="str" cm="1">
        <f t="array" ref="A38">IFERROR(INDEX(Month_2!$C$4:$C$250,MATCH(0,COUNTIF($A$20:A37,Month_2!$C$4:$C$250),0)),"")</f>
        <v/>
      </c>
      <c r="B38" t="e" cm="1">
        <f t="array" ref="B38">IFERROR(INDEX($A$2:$A$240,MATCH(0,COUNTIF($B$1:B37,$A$2:$A$240),0)),NA())</f>
        <v>#N/A</v>
      </c>
      <c r="C38" t="e">
        <v>#N/A</v>
      </c>
      <c r="E38" t="str" cm="1">
        <f t="array" ref="E38">IFERROR(INDEX(Month_1!$D$4:$D$250,MATCH(0,COUNTIF($E$1:E37,Month_1!$D$4:$D$250),0)),"")</f>
        <v/>
      </c>
      <c r="F38" t="e" cm="1">
        <f t="array" ref="F38">IFERROR(INDEX($E$2:$E$1800,MATCH(0,COUNTIF($F$1:F37,$E$2:$E$1800),0)),NA())</f>
        <v>#N/A</v>
      </c>
      <c r="G38" t="e">
        <v>#N/A</v>
      </c>
      <c r="I38" t="str" cm="1">
        <f t="array" ref="I38">IFERROR(INDEX(Month_1!$B$4:$B$250,MATCH(0,COUNTIF($I$1:I37,Month_1!$B$4:$B$250),0)),"")</f>
        <v/>
      </c>
      <c r="J38" t="e" cm="1">
        <f t="array" ref="J38">IFERROR(INDEX($I$2:$I$1800,MATCH(0,COUNTIF($J$1:J37,$I$2:$I$1800),0)),NA())</f>
        <v>#N/A</v>
      </c>
      <c r="K38" t="e">
        <v>#N/A</v>
      </c>
    </row>
    <row r="39" spans="1:11">
      <c r="A39" t="str" cm="1">
        <f t="array" ref="A39">IFERROR(INDEX(Month_2!$C$4:$C$250,MATCH(0,COUNTIF($A$20:A38,Month_2!$C$4:$C$250),0)),"")</f>
        <v/>
      </c>
      <c r="B39" t="e" cm="1">
        <f t="array" ref="B39">IFERROR(INDEX($A$2:$A$240,MATCH(0,COUNTIF($B$1:B38,$A$2:$A$240),0)),NA())</f>
        <v>#N/A</v>
      </c>
      <c r="C39" t="e">
        <v>#N/A</v>
      </c>
      <c r="E39" t="str" cm="1">
        <f t="array" ref="E39">IFERROR(INDEX(Month_1!$D$4:$D$250,MATCH(0,COUNTIF($E$1:E38,Month_1!$D$4:$D$250),0)),"")</f>
        <v/>
      </c>
      <c r="F39" t="e" cm="1">
        <f t="array" ref="F39">IFERROR(INDEX($E$2:$E$1800,MATCH(0,COUNTIF($F$1:F38,$E$2:$E$1800),0)),NA())</f>
        <v>#N/A</v>
      </c>
      <c r="G39" t="e">
        <v>#N/A</v>
      </c>
      <c r="I39" t="str" cm="1">
        <f t="array" ref="I39">IFERROR(INDEX(Month_1!$B$4:$B$250,MATCH(0,COUNTIF($I$1:I38,Month_1!$B$4:$B$250),0)),"")</f>
        <v/>
      </c>
      <c r="J39" t="e" cm="1">
        <f t="array" ref="J39">IFERROR(INDEX($I$2:$I$1800,MATCH(0,COUNTIF($J$1:J38,$I$2:$I$1800),0)),NA())</f>
        <v>#N/A</v>
      </c>
      <c r="K39" t="e">
        <v>#N/A</v>
      </c>
    </row>
    <row r="40" spans="1:11">
      <c r="A40" t="str" cm="1">
        <f t="array" ref="A40">IFERROR(INDEX(Month_2!$C$4:$C$250,MATCH(0,COUNTIF($A$20:A39,Month_2!$C$4:$C$250),0)),"")</f>
        <v/>
      </c>
      <c r="B40" t="e" cm="1">
        <f t="array" ref="B40">IFERROR(INDEX($A$2:$A$240,MATCH(0,COUNTIF($B$1:B39,$A$2:$A$240),0)),NA())</f>
        <v>#N/A</v>
      </c>
      <c r="C40" t="e">
        <v>#N/A</v>
      </c>
      <c r="E40" t="str" cm="1">
        <f t="array" ref="E40">IFERROR(INDEX(Month_1!$D$4:$D$250,MATCH(0,COUNTIF($E$1:E39,Month_1!$D$4:$D$250),0)),"")</f>
        <v/>
      </c>
      <c r="F40" t="e" cm="1">
        <f t="array" ref="F40">IFERROR(INDEX($E$2:$E$1800,MATCH(0,COUNTIF($F$1:F39,$E$2:$E$1800),0)),NA())</f>
        <v>#N/A</v>
      </c>
      <c r="G40" t="e">
        <v>#N/A</v>
      </c>
      <c r="I40" t="str" cm="1">
        <f t="array" ref="I40">IFERROR(INDEX(Month_1!$B$4:$B$250,MATCH(0,COUNTIF($I$1:I39,Month_1!$B$4:$B$250),0)),"")</f>
        <v/>
      </c>
      <c r="J40" t="e" cm="1">
        <f t="array" ref="J40">IFERROR(INDEX($I$2:$I$1800,MATCH(0,COUNTIF($J$1:J39,$I$2:$I$1800),0)),NA())</f>
        <v>#N/A</v>
      </c>
      <c r="K40" t="e">
        <v>#N/A</v>
      </c>
    </row>
    <row r="41" spans="1:11">
      <c r="A41" cm="1">
        <f t="array" ref="A41">IFERROR(INDEX(Month_3!$C$4:$C$250,MATCH(0,COUNTIF($A$40:A40,Month_3!$C$4:$C$250),0)),"")</f>
        <v>0</v>
      </c>
      <c r="E41" t="str" cm="1">
        <f t="array" ref="E41">IFERROR(INDEX(Month_1!$D$4:$D$250,MATCH(0,COUNTIF($E$1:E40,Month_1!$D$4:$D$250),0)),"")</f>
        <v/>
      </c>
      <c r="F41" t="e" cm="1">
        <f t="array" ref="F41">IFERROR(INDEX($E$2:$E$1800,MATCH(0,COUNTIF($F$1:F40,$E$2:$E$1800),0)),NA())</f>
        <v>#N/A</v>
      </c>
      <c r="G41" t="e">
        <v>#N/A</v>
      </c>
      <c r="I41" t="str" cm="1">
        <f t="array" ref="I41">IFERROR(INDEX(Month_1!$B$4:$B$250,MATCH(0,COUNTIF($I$1:I40,Month_1!$B$4:$B$250),0)),"")</f>
        <v/>
      </c>
      <c r="J41" t="e" cm="1">
        <f t="array" ref="J41">IFERROR(INDEX($I$2:$I$1800,MATCH(0,COUNTIF($J$1:J40,$I$2:$I$1800),0)),NA())</f>
        <v>#N/A</v>
      </c>
      <c r="K41" t="e">
        <v>#N/A</v>
      </c>
    </row>
    <row r="42" spans="1:11">
      <c r="A42" t="str" cm="1">
        <f t="array" ref="A42">IFERROR(INDEX(Month_3!$C$4:$C$250,MATCH(0,COUNTIF($A$40:A41,Month_3!$C$4:$C$250),0)),"")</f>
        <v/>
      </c>
      <c r="E42" t="str" cm="1">
        <f t="array" ref="E42">IFERROR(INDEX(Month_1!$D$4:$D$250,MATCH(0,COUNTIF($E$1:E41,Month_1!$D$4:$D$250),0)),"")</f>
        <v/>
      </c>
      <c r="F42" t="e" cm="1">
        <f t="array" ref="F42">IFERROR(INDEX($E$2:$E$1800,MATCH(0,COUNTIF($F$1:F41,$E$2:$E$1800),0)),NA())</f>
        <v>#N/A</v>
      </c>
      <c r="G42" t="e">
        <v>#N/A</v>
      </c>
      <c r="I42" t="str" cm="1">
        <f t="array" ref="I42">IFERROR(INDEX(Month_1!$B$4:$B$250,MATCH(0,COUNTIF($I$1:I41,Month_1!$B$4:$B$250),0)),"")</f>
        <v/>
      </c>
      <c r="J42" t="e" cm="1">
        <f t="array" ref="J42">IFERROR(INDEX($I$2:$I$1800,MATCH(0,COUNTIF($J$1:J41,$I$2:$I$1800),0)),NA())</f>
        <v>#N/A</v>
      </c>
      <c r="K42" t="e">
        <v>#N/A</v>
      </c>
    </row>
    <row r="43" spans="1:11">
      <c r="A43" t="str" cm="1">
        <f t="array" ref="A43">IFERROR(INDEX(Month_3!$C$4:$C$250,MATCH(0,COUNTIF($A$40:A42,Month_3!$C$4:$C$250),0)),"")</f>
        <v/>
      </c>
      <c r="E43" t="str" cm="1">
        <f t="array" ref="E43">IFERROR(INDEX(Month_1!$D$4:$D$250,MATCH(0,COUNTIF($E$1:E42,Month_1!$D$4:$D$250),0)),"")</f>
        <v/>
      </c>
      <c r="F43" t="e" cm="1">
        <f t="array" ref="F43">IFERROR(INDEX($E$2:$E$1800,MATCH(0,COUNTIF($F$1:F42,$E$2:$E$1800),0)),NA())</f>
        <v>#N/A</v>
      </c>
      <c r="G43" t="e">
        <v>#N/A</v>
      </c>
      <c r="I43" t="str" cm="1">
        <f t="array" ref="I43">IFERROR(INDEX(Month_1!$B$4:$B$250,MATCH(0,COUNTIF($I$1:I42,Month_1!$B$4:$B$250),0)),"")</f>
        <v/>
      </c>
      <c r="J43" t="e" cm="1">
        <f t="array" ref="J43">IFERROR(INDEX($I$2:$I$1800,MATCH(0,COUNTIF($J$1:J42,$I$2:$I$1800),0)),NA())</f>
        <v>#N/A</v>
      </c>
      <c r="K43" t="e">
        <v>#N/A</v>
      </c>
    </row>
    <row r="44" spans="1:11">
      <c r="A44" t="str" cm="1">
        <f t="array" ref="A44">IFERROR(INDEX(Month_3!$C$4:$C$250,MATCH(0,COUNTIF($A$40:A43,Month_3!$C$4:$C$250),0)),"")</f>
        <v/>
      </c>
      <c r="E44" t="str" cm="1">
        <f t="array" ref="E44">IFERROR(INDEX(Month_1!$D$4:$D$250,MATCH(0,COUNTIF($E$1:E43,Month_1!$D$4:$D$250),0)),"")</f>
        <v/>
      </c>
      <c r="F44" t="e" cm="1">
        <f t="array" ref="F44">IFERROR(INDEX($E$2:$E$1800,MATCH(0,COUNTIF($F$1:F43,$E$2:$E$1800),0)),NA())</f>
        <v>#N/A</v>
      </c>
      <c r="G44" t="e">
        <v>#N/A</v>
      </c>
      <c r="I44" t="str" cm="1">
        <f t="array" ref="I44">IFERROR(INDEX(Month_1!$B$4:$B$250,MATCH(0,COUNTIF($I$1:I43,Month_1!$B$4:$B$250),0)),"")</f>
        <v/>
      </c>
      <c r="J44" t="e" cm="1">
        <f t="array" ref="J44">IFERROR(INDEX($I$2:$I$1800,MATCH(0,COUNTIF($J$1:J43,$I$2:$I$1800),0)),NA())</f>
        <v>#N/A</v>
      </c>
      <c r="K44" t="e">
        <v>#N/A</v>
      </c>
    </row>
    <row r="45" spans="1:11">
      <c r="A45" t="str" cm="1">
        <f t="array" ref="A45">IFERROR(INDEX(Month_3!$C$4:$C$250,MATCH(0,COUNTIF($A$40:A44,Month_3!$C$4:$C$250),0)),"")</f>
        <v/>
      </c>
      <c r="E45" t="str" cm="1">
        <f t="array" ref="E45">IFERROR(INDEX(Month_1!$D$4:$D$250,MATCH(0,COUNTIF($E$1:E44,Month_1!$D$4:$D$250),0)),"")</f>
        <v/>
      </c>
      <c r="F45" t="e" cm="1">
        <f t="array" ref="F45">IFERROR(INDEX($E$2:$E$1800,MATCH(0,COUNTIF($F$1:F44,$E$2:$E$1800),0)),NA())</f>
        <v>#N/A</v>
      </c>
      <c r="G45" t="e">
        <v>#N/A</v>
      </c>
      <c r="I45" t="str" cm="1">
        <f t="array" ref="I45">IFERROR(INDEX(Month_1!$B$4:$B$250,MATCH(0,COUNTIF($I$1:I44,Month_1!$B$4:$B$250),0)),"")</f>
        <v/>
      </c>
      <c r="J45" t="e" cm="1">
        <f t="array" ref="J45">IFERROR(INDEX($I$2:$I$1800,MATCH(0,COUNTIF($J$1:J44,$I$2:$I$1800),0)),NA())</f>
        <v>#N/A</v>
      </c>
      <c r="K45" t="e">
        <v>#N/A</v>
      </c>
    </row>
    <row r="46" spans="1:11">
      <c r="A46" t="str" cm="1">
        <f t="array" ref="A46">IFERROR(INDEX(Month_3!$C$4:$C$250,MATCH(0,COUNTIF($A$40:A45,Month_3!$C$4:$C$250),0)),"")</f>
        <v/>
      </c>
      <c r="E46" t="str" cm="1">
        <f t="array" ref="E46">IFERROR(INDEX(Month_1!$D$4:$D$250,MATCH(0,COUNTIF($E$1:E45,Month_1!$D$4:$D$250),0)),"")</f>
        <v/>
      </c>
      <c r="F46" t="e" cm="1">
        <f t="array" ref="F46">IFERROR(INDEX($E$2:$E$1800,MATCH(0,COUNTIF($F$1:F45,$E$2:$E$1800),0)),NA())</f>
        <v>#N/A</v>
      </c>
      <c r="G46" t="e">
        <v>#N/A</v>
      </c>
      <c r="I46" t="str" cm="1">
        <f t="array" ref="I46">IFERROR(INDEX(Month_1!$B$4:$B$250,MATCH(0,COUNTIF($I$1:I45,Month_1!$B$4:$B$250),0)),"")</f>
        <v/>
      </c>
      <c r="J46" t="e" cm="1">
        <f t="array" ref="J46">IFERROR(INDEX($I$2:$I$1800,MATCH(0,COUNTIF($J$1:J45,$I$2:$I$1800),0)),NA())</f>
        <v>#N/A</v>
      </c>
      <c r="K46" t="e">
        <v>#N/A</v>
      </c>
    </row>
    <row r="47" spans="1:11">
      <c r="A47" t="str" cm="1">
        <f t="array" ref="A47">IFERROR(INDEX(Month_3!$C$4:$C$250,MATCH(0,COUNTIF($A$40:A46,Month_3!$C$4:$C$250),0)),"")</f>
        <v/>
      </c>
      <c r="E47" t="str" cm="1">
        <f t="array" ref="E47">IFERROR(INDEX(Month_1!$D$4:$D$250,MATCH(0,COUNTIF($E$1:E46,Month_1!$D$4:$D$250),0)),"")</f>
        <v/>
      </c>
      <c r="F47" t="e" cm="1">
        <f t="array" ref="F47">IFERROR(INDEX($E$2:$E$1800,MATCH(0,COUNTIF($F$1:F46,$E$2:$E$1800),0)),NA())</f>
        <v>#N/A</v>
      </c>
      <c r="G47" t="e">
        <v>#N/A</v>
      </c>
      <c r="I47" t="str" cm="1">
        <f t="array" ref="I47">IFERROR(INDEX(Month_1!$B$4:$B$250,MATCH(0,COUNTIF($I$1:I46,Month_1!$B$4:$B$250),0)),"")</f>
        <v/>
      </c>
      <c r="J47" t="e" cm="1">
        <f t="array" ref="J47">IFERROR(INDEX($I$2:$I$1800,MATCH(0,COUNTIF($J$1:J46,$I$2:$I$1800),0)),NA())</f>
        <v>#N/A</v>
      </c>
      <c r="K47" t="e">
        <v>#N/A</v>
      </c>
    </row>
    <row r="48" spans="1:11">
      <c r="A48" t="str" cm="1">
        <f t="array" ref="A48">IFERROR(INDEX(Month_3!$C$4:$C$250,MATCH(0,COUNTIF($A$40:A47,Month_3!$C$4:$C$250),0)),"")</f>
        <v/>
      </c>
      <c r="E48" t="str" cm="1">
        <f t="array" ref="E48">IFERROR(INDEX(Month_1!$D$4:$D$250,MATCH(0,COUNTIF($E$1:E47,Month_1!$D$4:$D$250),0)),"")</f>
        <v/>
      </c>
      <c r="F48" t="e" cm="1">
        <f t="array" ref="F48">IFERROR(INDEX($E$2:$E$1800,MATCH(0,COUNTIF($F$1:F47,$E$2:$E$1800),0)),NA())</f>
        <v>#N/A</v>
      </c>
      <c r="G48" t="e">
        <v>#N/A</v>
      </c>
      <c r="I48" t="str" cm="1">
        <f t="array" ref="I48">IFERROR(INDEX(Month_1!$B$4:$B$250,MATCH(0,COUNTIF($I$1:I47,Month_1!$B$4:$B$250),0)),"")</f>
        <v/>
      </c>
      <c r="J48" t="e" cm="1">
        <f t="array" ref="J48">IFERROR(INDEX($I$2:$I$1800,MATCH(0,COUNTIF($J$1:J47,$I$2:$I$1800),0)),NA())</f>
        <v>#N/A</v>
      </c>
      <c r="K48" t="e">
        <v>#N/A</v>
      </c>
    </row>
    <row r="49" spans="1:11">
      <c r="A49" t="str" cm="1">
        <f t="array" ref="A49">IFERROR(INDEX(Month_3!$C$4:$C$250,MATCH(0,COUNTIF($A$40:A48,Month_3!$C$4:$C$250),0)),"")</f>
        <v/>
      </c>
      <c r="E49" t="str" cm="1">
        <f t="array" ref="E49">IFERROR(INDEX(Month_1!$D$4:$D$250,MATCH(0,COUNTIF($E$1:E48,Month_1!$D$4:$D$250),0)),"")</f>
        <v/>
      </c>
      <c r="F49" t="e" cm="1">
        <f t="array" ref="F49">IFERROR(INDEX($E$2:$E$1800,MATCH(0,COUNTIF($F$1:F48,$E$2:$E$1800),0)),NA())</f>
        <v>#N/A</v>
      </c>
      <c r="G49" t="e">
        <v>#N/A</v>
      </c>
      <c r="I49" t="str" cm="1">
        <f t="array" ref="I49">IFERROR(INDEX(Month_1!$B$4:$B$250,MATCH(0,COUNTIF($I$1:I48,Month_1!$B$4:$B$250),0)),"")</f>
        <v/>
      </c>
      <c r="J49" t="e" cm="1">
        <f t="array" ref="J49">IFERROR(INDEX($I$2:$I$1800,MATCH(0,COUNTIF($J$1:J48,$I$2:$I$1800),0)),NA())</f>
        <v>#N/A</v>
      </c>
      <c r="K49" t="e">
        <v>#N/A</v>
      </c>
    </row>
    <row r="50" spans="1:11">
      <c r="A50" t="str" cm="1">
        <f t="array" ref="A50">IFERROR(INDEX(Month_3!$C$4:$C$250,MATCH(0,COUNTIF($A$40:A49,Month_3!$C$4:$C$250),0)),"")</f>
        <v/>
      </c>
      <c r="E50" t="str" cm="1">
        <f t="array" ref="E50">IFERROR(INDEX(Month_1!$D$4:$D$250,MATCH(0,COUNTIF($E$1:E49,Month_1!$D$4:$D$250),0)),"")</f>
        <v/>
      </c>
      <c r="F50" t="e" cm="1">
        <f t="array" ref="F50">IFERROR(INDEX($E$2:$E$1800,MATCH(0,COUNTIF($F$1:F49,$E$2:$E$1800),0)),NA())</f>
        <v>#N/A</v>
      </c>
      <c r="G50" t="e">
        <v>#N/A</v>
      </c>
      <c r="I50" t="str" cm="1">
        <f t="array" ref="I50">IFERROR(INDEX(Month_1!$B$4:$B$250,MATCH(0,COUNTIF($I$1:I49,Month_1!$B$4:$B$250),0)),"")</f>
        <v/>
      </c>
      <c r="J50" t="e" cm="1">
        <f t="array" ref="J50">IFERROR(INDEX($I$2:$I$1800,MATCH(0,COUNTIF($J$1:J49,$I$2:$I$1800),0)),NA())</f>
        <v>#N/A</v>
      </c>
      <c r="K50" t="e">
        <v>#N/A</v>
      </c>
    </row>
    <row r="51" spans="1:11">
      <c r="A51" t="str" cm="1">
        <f t="array" ref="A51">IFERROR(INDEX(Month_3!$C$4:$C$250,MATCH(0,COUNTIF($A$40:A50,Month_3!$C$4:$C$250),0)),"")</f>
        <v/>
      </c>
      <c r="E51" t="str" cm="1">
        <f t="array" ref="E51">IFERROR(INDEX(Month_1!$D$4:$D$250,MATCH(0,COUNTIF($E$1:E50,Month_1!$D$4:$D$250),0)),"")</f>
        <v/>
      </c>
      <c r="F51" t="e" cm="1">
        <f t="array" ref="F51">IFERROR(INDEX($E$2:$E$1800,MATCH(0,COUNTIF($F$1:F50,$E$2:$E$1800),0)),NA())</f>
        <v>#N/A</v>
      </c>
      <c r="G51" t="e">
        <v>#N/A</v>
      </c>
      <c r="I51" t="str" cm="1">
        <f t="array" ref="I51">IFERROR(INDEX(Month_1!$B$4:$B$250,MATCH(0,COUNTIF($I$1:I50,Month_1!$B$4:$B$250),0)),"")</f>
        <v/>
      </c>
      <c r="J51" t="e" cm="1">
        <f t="array" ref="J51">IFERROR(INDEX($I$2:$I$1800,MATCH(0,COUNTIF($J$1:J50,$I$2:$I$1800),0)),NA())</f>
        <v>#N/A</v>
      </c>
      <c r="K51" t="e">
        <v>#N/A</v>
      </c>
    </row>
    <row r="52" spans="1:11">
      <c r="A52" t="str" cm="1">
        <f t="array" ref="A52">IFERROR(INDEX(Month_3!$C$4:$C$250,MATCH(0,COUNTIF($A$40:A51,Month_3!$C$4:$C$250),0)),"")</f>
        <v/>
      </c>
      <c r="E52" t="str" cm="1">
        <f t="array" ref="E52">IFERROR(INDEX(Month_1!$D$4:$D$250,MATCH(0,COUNTIF($E$1:E51,Month_1!$D$4:$D$250),0)),"")</f>
        <v/>
      </c>
      <c r="F52" t="e" cm="1">
        <f t="array" ref="F52">IFERROR(INDEX($E$2:$E$1800,MATCH(0,COUNTIF($F$1:F51,$E$2:$E$1800),0)),NA())</f>
        <v>#N/A</v>
      </c>
      <c r="G52" t="e">
        <v>#N/A</v>
      </c>
      <c r="I52" t="str" cm="1">
        <f t="array" ref="I52">IFERROR(INDEX(Month_1!$B$4:$B$250,MATCH(0,COUNTIF($I$1:I51,Month_1!$B$4:$B$250),0)),"")</f>
        <v/>
      </c>
      <c r="J52" t="e" cm="1">
        <f t="array" ref="J52">IFERROR(INDEX($I$2:$I$1800,MATCH(0,COUNTIF($J$1:J51,$I$2:$I$1800),0)),NA())</f>
        <v>#N/A</v>
      </c>
      <c r="K52" t="e">
        <v>#N/A</v>
      </c>
    </row>
    <row r="53" spans="1:11">
      <c r="A53" t="str" cm="1">
        <f t="array" ref="A53">IFERROR(INDEX(Month_3!$C$4:$C$250,MATCH(0,COUNTIF($A$40:A52,Month_3!$C$4:$C$250),0)),"")</f>
        <v/>
      </c>
      <c r="E53" t="str" cm="1">
        <f t="array" ref="E53">IFERROR(INDEX(Month_1!$D$4:$D$250,MATCH(0,COUNTIF($E$1:E52,Month_1!$D$4:$D$250),0)),"")</f>
        <v/>
      </c>
      <c r="F53" t="e" cm="1">
        <f t="array" ref="F53">IFERROR(INDEX($E$2:$E$1800,MATCH(0,COUNTIF($F$1:F52,$E$2:$E$1800),0)),NA())</f>
        <v>#N/A</v>
      </c>
      <c r="G53" t="e">
        <v>#N/A</v>
      </c>
      <c r="I53" t="str" cm="1">
        <f t="array" ref="I53">IFERROR(INDEX(Month_1!$B$4:$B$250,MATCH(0,COUNTIF($I$1:I52,Month_1!$B$4:$B$250),0)),"")</f>
        <v/>
      </c>
      <c r="J53" t="e" cm="1">
        <f t="array" ref="J53">IFERROR(INDEX($I$2:$I$1800,MATCH(0,COUNTIF($J$1:J52,$I$2:$I$1800),0)),NA())</f>
        <v>#N/A</v>
      </c>
      <c r="K53" t="e">
        <v>#N/A</v>
      </c>
    </row>
    <row r="54" spans="1:11">
      <c r="A54" t="str" cm="1">
        <f t="array" ref="A54">IFERROR(INDEX(Month_3!$C$4:$C$250,MATCH(0,COUNTIF($A$40:A53,Month_3!$C$4:$C$250),0)),"")</f>
        <v/>
      </c>
      <c r="E54" t="str" cm="1">
        <f t="array" ref="E54">IFERROR(INDEX(Month_1!$D$4:$D$250,MATCH(0,COUNTIF($E$1:E53,Month_1!$D$4:$D$250),0)),"")</f>
        <v/>
      </c>
      <c r="F54" t="e" cm="1">
        <f t="array" ref="F54">IFERROR(INDEX($E$2:$E$1800,MATCH(0,COUNTIF($F$1:F53,$E$2:$E$1800),0)),NA())</f>
        <v>#N/A</v>
      </c>
      <c r="G54" t="e">
        <v>#N/A</v>
      </c>
      <c r="I54" t="str" cm="1">
        <f t="array" ref="I54">IFERROR(INDEX(Month_1!$B$4:$B$250,MATCH(0,COUNTIF($I$1:I53,Month_1!$B$4:$B$250),0)),"")</f>
        <v/>
      </c>
      <c r="J54" t="e" cm="1">
        <f t="array" ref="J54">IFERROR(INDEX($I$2:$I$1800,MATCH(0,COUNTIF($J$1:J53,$I$2:$I$1800),0)),NA())</f>
        <v>#N/A</v>
      </c>
      <c r="K54" t="e">
        <v>#N/A</v>
      </c>
    </row>
    <row r="55" spans="1:11">
      <c r="A55" t="str" cm="1">
        <f t="array" ref="A55">IFERROR(INDEX(Month_3!$C$4:$C$250,MATCH(0,COUNTIF($A$40:A54,Month_3!$C$4:$C$250),0)),"")</f>
        <v/>
      </c>
      <c r="E55" t="str" cm="1">
        <f t="array" ref="E55">IFERROR(INDEX(Month_1!$D$4:$D$250,MATCH(0,COUNTIF($E$1:E54,Month_1!$D$4:$D$250),0)),"")</f>
        <v/>
      </c>
      <c r="F55" t="e" cm="1">
        <f t="array" ref="F55">IFERROR(INDEX($E$2:$E$1800,MATCH(0,COUNTIF($F$1:F54,$E$2:$E$1800),0)),NA())</f>
        <v>#N/A</v>
      </c>
      <c r="G55" t="e">
        <v>#N/A</v>
      </c>
      <c r="I55" t="str" cm="1">
        <f t="array" ref="I55">IFERROR(INDEX(Month_1!$B$4:$B$250,MATCH(0,COUNTIF($I$1:I54,Month_1!$B$4:$B$250),0)),"")</f>
        <v/>
      </c>
      <c r="J55" t="e" cm="1">
        <f t="array" ref="J55">IFERROR(INDEX($I$2:$I$1800,MATCH(0,COUNTIF($J$1:J54,$I$2:$I$1800),0)),NA())</f>
        <v>#N/A</v>
      </c>
      <c r="K55" t="e">
        <v>#N/A</v>
      </c>
    </row>
    <row r="56" spans="1:11">
      <c r="A56" t="str" cm="1">
        <f t="array" ref="A56">IFERROR(INDEX(Month_3!$C$4:$C$250,MATCH(0,COUNTIF($A$40:A55,Month_3!$C$4:$C$250),0)),"")</f>
        <v/>
      </c>
      <c r="E56" t="str" cm="1">
        <f t="array" ref="E56">IFERROR(INDEX(Month_1!$D$4:$D$250,MATCH(0,COUNTIF($E$1:E55,Month_1!$D$4:$D$250),0)),"")</f>
        <v/>
      </c>
      <c r="F56" t="e" cm="1">
        <f t="array" ref="F56">IFERROR(INDEX($E$2:$E$1800,MATCH(0,COUNTIF($F$1:F55,$E$2:$E$1800),0)),NA())</f>
        <v>#N/A</v>
      </c>
      <c r="G56" t="e">
        <v>#N/A</v>
      </c>
      <c r="I56" t="str" cm="1">
        <f t="array" ref="I56">IFERROR(INDEX(Month_1!$B$4:$B$250,MATCH(0,COUNTIF($I$1:I55,Month_1!$B$4:$B$250),0)),"")</f>
        <v/>
      </c>
      <c r="J56" t="e" cm="1">
        <f t="array" ref="J56">IFERROR(INDEX($I$2:$I$1800,MATCH(0,COUNTIF($J$1:J55,$I$2:$I$1800),0)),NA())</f>
        <v>#N/A</v>
      </c>
      <c r="K56" t="e">
        <v>#N/A</v>
      </c>
    </row>
    <row r="57" spans="1:11">
      <c r="A57" t="str" cm="1">
        <f t="array" ref="A57">IFERROR(INDEX(Month_3!$C$4:$C$250,MATCH(0,COUNTIF($A$40:A56,Month_3!$C$4:$C$250),0)),"")</f>
        <v/>
      </c>
      <c r="E57" t="str" cm="1">
        <f t="array" ref="E57">IFERROR(INDEX(Month_1!$D$4:$D$250,MATCH(0,COUNTIF($E$1:E56,Month_1!$D$4:$D$250),0)),"")</f>
        <v/>
      </c>
      <c r="F57" t="e" cm="1">
        <f t="array" ref="F57">IFERROR(INDEX($E$2:$E$1800,MATCH(0,COUNTIF($F$1:F56,$E$2:$E$1800),0)),NA())</f>
        <v>#N/A</v>
      </c>
      <c r="G57" t="e">
        <v>#N/A</v>
      </c>
      <c r="I57" t="str" cm="1">
        <f t="array" ref="I57">IFERROR(INDEX(Month_1!$B$4:$B$250,MATCH(0,COUNTIF($I$1:I56,Month_1!$B$4:$B$250),0)),"")</f>
        <v/>
      </c>
      <c r="J57" t="e" cm="1">
        <f t="array" ref="J57">IFERROR(INDEX($I$2:$I$1800,MATCH(0,COUNTIF($J$1:J56,$I$2:$I$1800),0)),NA())</f>
        <v>#N/A</v>
      </c>
      <c r="K57" t="e">
        <v>#N/A</v>
      </c>
    </row>
    <row r="58" spans="1:11">
      <c r="A58" t="str" cm="1">
        <f t="array" ref="A58">IFERROR(INDEX(Month_3!$C$4:$C$250,MATCH(0,COUNTIF($A$40:A57,Month_3!$C$4:$C$250),0)),"")</f>
        <v/>
      </c>
      <c r="E58" t="str" cm="1">
        <f t="array" ref="E58">IFERROR(INDEX(Month_1!$D$4:$D$250,MATCH(0,COUNTIF($E$1:E57,Month_1!$D$4:$D$250),0)),"")</f>
        <v/>
      </c>
      <c r="F58" t="e" cm="1">
        <f t="array" ref="F58">IFERROR(INDEX($E$2:$E$1800,MATCH(0,COUNTIF($F$1:F57,$E$2:$E$1800),0)),NA())</f>
        <v>#N/A</v>
      </c>
      <c r="G58" t="e">
        <v>#N/A</v>
      </c>
      <c r="I58" t="str" cm="1">
        <f t="array" ref="I58">IFERROR(INDEX(Month_1!$B$4:$B$250,MATCH(0,COUNTIF($I$1:I57,Month_1!$B$4:$B$250),0)),"")</f>
        <v/>
      </c>
      <c r="J58" t="e" cm="1">
        <f t="array" ref="J58">IFERROR(INDEX($I$2:$I$1800,MATCH(0,COUNTIF($J$1:J57,$I$2:$I$1800),0)),NA())</f>
        <v>#N/A</v>
      </c>
      <c r="K58" t="e">
        <v>#N/A</v>
      </c>
    </row>
    <row r="59" spans="1:11">
      <c r="A59" t="str" cm="1">
        <f t="array" ref="A59">IFERROR(INDEX(Month_3!$C$4:$C$250,MATCH(0,COUNTIF($A$40:A58,Month_3!$C$4:$C$250),0)),"")</f>
        <v/>
      </c>
      <c r="E59" t="str" cm="1">
        <f t="array" ref="E59">IFERROR(INDEX(Month_1!$D$4:$D$250,MATCH(0,COUNTIF($E$1:E58,Month_1!$D$4:$D$250),0)),"")</f>
        <v/>
      </c>
      <c r="F59" t="e" cm="1">
        <f t="array" ref="F59">IFERROR(INDEX($E$2:$E$1800,MATCH(0,COUNTIF($F$1:F58,$E$2:$E$1800),0)),NA())</f>
        <v>#N/A</v>
      </c>
      <c r="G59" t="e">
        <v>#N/A</v>
      </c>
      <c r="I59" t="str" cm="1">
        <f t="array" ref="I59">IFERROR(INDEX(Month_1!$B$4:$B$250,MATCH(0,COUNTIF($I$1:I58,Month_1!$B$4:$B$250),0)),"")</f>
        <v/>
      </c>
      <c r="J59" t="e" cm="1">
        <f t="array" ref="J59">IFERROR(INDEX($I$2:$I$1800,MATCH(0,COUNTIF($J$1:J58,$I$2:$I$1800),0)),NA())</f>
        <v>#N/A</v>
      </c>
      <c r="K59" t="e">
        <v>#N/A</v>
      </c>
    </row>
    <row r="60" spans="1:11">
      <c r="A60" t="str" cm="1">
        <f t="array" ref="A60">IFERROR(INDEX(Month_3!$C$4:$C$250,MATCH(0,COUNTIF($A$40:A59,Month_3!$C$4:$C$250),0)),"")</f>
        <v/>
      </c>
      <c r="E60" t="str" cm="1">
        <f t="array" ref="E60">IFERROR(INDEX(Month_1!$D$4:$D$250,MATCH(0,COUNTIF($E$1:E59,Month_1!$D$4:$D$250),0)),"")</f>
        <v/>
      </c>
      <c r="F60" t="e" cm="1">
        <f t="array" ref="F60">IFERROR(INDEX($E$2:$E$1800,MATCH(0,COUNTIF($F$1:F59,$E$2:$E$1800),0)),NA())</f>
        <v>#N/A</v>
      </c>
      <c r="G60" t="e">
        <v>#N/A</v>
      </c>
      <c r="I60" t="str" cm="1">
        <f t="array" ref="I60">IFERROR(INDEX(Month_1!$B$4:$B$250,MATCH(0,COUNTIF($I$1:I59,Month_1!$B$4:$B$250),0)),"")</f>
        <v/>
      </c>
      <c r="J60" t="e" cm="1">
        <f t="array" ref="J60">IFERROR(INDEX($I$2:$I$1800,MATCH(0,COUNTIF($J$1:J59,$I$2:$I$1800),0)),NA())</f>
        <v>#N/A</v>
      </c>
      <c r="K60" t="e">
        <v>#N/A</v>
      </c>
    </row>
    <row r="61" spans="1:11">
      <c r="A61" cm="1">
        <f t="array" ref="A61">IFERROR(INDEX(Month_4!$C$4:$C$250,MATCH(0,COUNTIF($A$60:A60,Month_4!$C$4:$C$250),0)),"")</f>
        <v>0</v>
      </c>
      <c r="E61" t="str" cm="1">
        <f t="array" ref="E61">IFERROR(INDEX(Month_1!$D$4:$D$250,MATCH(0,COUNTIF($E$1:E60,Month_1!$D$4:$D$250),0)),"")</f>
        <v/>
      </c>
      <c r="F61" t="e" cm="1">
        <f t="array" ref="F61">IFERROR(INDEX($E$2:$E$1800,MATCH(0,COUNTIF($F$1:F60,$E$2:$E$1800),0)),NA())</f>
        <v>#N/A</v>
      </c>
      <c r="G61" t="e">
        <v>#N/A</v>
      </c>
      <c r="I61" t="str" cm="1">
        <f t="array" ref="I61">IFERROR(INDEX(Month_1!$B$4:$B$250,MATCH(0,COUNTIF($I$1:I60,Month_1!$B$4:$B$250),0)),"")</f>
        <v/>
      </c>
      <c r="J61" t="e" cm="1">
        <f t="array" ref="J61">IFERROR(INDEX($I$2:$I$1800,MATCH(0,COUNTIF($J$1:J60,$I$2:$I$1800),0)),NA())</f>
        <v>#N/A</v>
      </c>
      <c r="K61" t="e">
        <v>#N/A</v>
      </c>
    </row>
    <row r="62" spans="1:11">
      <c r="A62" t="str" cm="1">
        <f t="array" ref="A62">IFERROR(INDEX(Month_4!$C$4:$C$250,MATCH(0,COUNTIF($A$60:A61,Month_4!$C$4:$C$250),0)),"")</f>
        <v/>
      </c>
      <c r="E62" t="str" cm="1">
        <f t="array" ref="E62">IFERROR(INDEX(Month_1!$D$4:$D$250,MATCH(0,COUNTIF($E$1:E61,Month_1!$D$4:$D$250),0)),"")</f>
        <v/>
      </c>
      <c r="F62" t="e" cm="1">
        <f t="array" ref="F62">IFERROR(INDEX($E$2:$E$1800,MATCH(0,COUNTIF($F$1:F61,$E$2:$E$1800),0)),NA())</f>
        <v>#N/A</v>
      </c>
      <c r="G62" t="e">
        <v>#N/A</v>
      </c>
      <c r="I62" t="str" cm="1">
        <f t="array" ref="I62">IFERROR(INDEX(Month_1!$B$4:$B$250,MATCH(0,COUNTIF($I$1:I61,Month_1!$B$4:$B$250),0)),"")</f>
        <v/>
      </c>
      <c r="J62" t="e" cm="1">
        <f t="array" ref="J62">IFERROR(INDEX($I$2:$I$1800,MATCH(0,COUNTIF($J$1:J61,$I$2:$I$1800),0)),NA())</f>
        <v>#N/A</v>
      </c>
      <c r="K62" t="e">
        <v>#N/A</v>
      </c>
    </row>
    <row r="63" spans="1:11">
      <c r="A63" t="str" cm="1">
        <f t="array" ref="A63">IFERROR(INDEX(Month_4!$C$4:$C$250,MATCH(0,COUNTIF($A$60:A62,Month_4!$C$4:$C$250),0)),"")</f>
        <v/>
      </c>
      <c r="E63" t="str" cm="1">
        <f t="array" ref="E63">IFERROR(INDEX(Month_1!$D$4:$D$250,MATCH(0,COUNTIF($E$1:E62,Month_1!$D$4:$D$250),0)),"")</f>
        <v/>
      </c>
      <c r="F63" t="e" cm="1">
        <f t="array" ref="F63">IFERROR(INDEX($E$2:$E$1800,MATCH(0,COUNTIF($F$1:F62,$E$2:$E$1800),0)),NA())</f>
        <v>#N/A</v>
      </c>
      <c r="G63" t="e">
        <v>#N/A</v>
      </c>
      <c r="I63" t="str" cm="1">
        <f t="array" ref="I63">IFERROR(INDEX(Month_1!$B$4:$B$250,MATCH(0,COUNTIF($I$1:I62,Month_1!$B$4:$B$250),0)),"")</f>
        <v/>
      </c>
      <c r="J63" t="e" cm="1">
        <f t="array" ref="J63">IFERROR(INDEX($I$2:$I$1800,MATCH(0,COUNTIF($J$1:J62,$I$2:$I$1800),0)),NA())</f>
        <v>#N/A</v>
      </c>
      <c r="K63" t="e">
        <v>#N/A</v>
      </c>
    </row>
    <row r="64" spans="1:11">
      <c r="A64" t="str" cm="1">
        <f t="array" ref="A64">IFERROR(INDEX(Month_4!$C$4:$C$250,MATCH(0,COUNTIF($A$60:A63,Month_4!$C$4:$C$250),0)),"")</f>
        <v/>
      </c>
      <c r="E64" t="str" cm="1">
        <f t="array" ref="E64">IFERROR(INDEX(Month_1!$D$4:$D$250,MATCH(0,COUNTIF($E$1:E63,Month_1!$D$4:$D$250),0)),"")</f>
        <v/>
      </c>
      <c r="F64" t="e" cm="1">
        <f t="array" ref="F64">IFERROR(INDEX($E$2:$E$1800,MATCH(0,COUNTIF($F$1:F63,$E$2:$E$1800),0)),NA())</f>
        <v>#N/A</v>
      </c>
      <c r="G64" t="e">
        <v>#N/A</v>
      </c>
      <c r="I64" t="str" cm="1">
        <f t="array" ref="I64">IFERROR(INDEX(Month_1!$B$4:$B$250,MATCH(0,COUNTIF($I$1:I63,Month_1!$B$4:$B$250),0)),"")</f>
        <v/>
      </c>
      <c r="J64" t="e" cm="1">
        <f t="array" ref="J64">IFERROR(INDEX($I$2:$I$1800,MATCH(0,COUNTIF($J$1:J63,$I$2:$I$1800),0)),NA())</f>
        <v>#N/A</v>
      </c>
      <c r="K64" t="e">
        <v>#N/A</v>
      </c>
    </row>
    <row r="65" spans="1:11">
      <c r="A65" t="str" cm="1">
        <f t="array" ref="A65">IFERROR(INDEX(Month_4!$C$4:$C$250,MATCH(0,COUNTIF($A$60:A64,Month_4!$C$4:$C$250),0)),"")</f>
        <v/>
      </c>
      <c r="E65" t="str" cm="1">
        <f t="array" ref="E65">IFERROR(INDEX(Month_1!$D$4:$D$250,MATCH(0,COUNTIF($E$1:E64,Month_1!$D$4:$D$250),0)),"")</f>
        <v/>
      </c>
      <c r="F65" t="e" cm="1">
        <f t="array" ref="F65">IFERROR(INDEX($E$2:$E$1800,MATCH(0,COUNTIF($F$1:F64,$E$2:$E$1800),0)),NA())</f>
        <v>#N/A</v>
      </c>
      <c r="G65" t="e">
        <v>#N/A</v>
      </c>
      <c r="I65" t="str" cm="1">
        <f t="array" ref="I65">IFERROR(INDEX(Month_1!$B$4:$B$250,MATCH(0,COUNTIF($I$1:I64,Month_1!$B$4:$B$250),0)),"")</f>
        <v/>
      </c>
      <c r="J65" t="e" cm="1">
        <f t="array" ref="J65">IFERROR(INDEX($I$2:$I$1800,MATCH(0,COUNTIF($J$1:J64,$I$2:$I$1800),0)),NA())</f>
        <v>#N/A</v>
      </c>
      <c r="K65" t="e">
        <v>#N/A</v>
      </c>
    </row>
    <row r="66" spans="1:11">
      <c r="A66" t="str" cm="1">
        <f t="array" ref="A66">IFERROR(INDEX(Month_4!$C$4:$C$250,MATCH(0,COUNTIF($A$60:A65,Month_4!$C$4:$C$250),0)),"")</f>
        <v/>
      </c>
      <c r="E66" t="str" cm="1">
        <f t="array" ref="E66">IFERROR(INDEX(Month_1!$D$4:$D$250,MATCH(0,COUNTIF($E$1:E65,Month_1!$D$4:$D$250),0)),"")</f>
        <v/>
      </c>
      <c r="F66" t="e" cm="1">
        <f t="array" ref="F66">IFERROR(INDEX($E$2:$E$1800,MATCH(0,COUNTIF($F$1:F65,$E$2:$E$1800),0)),NA())</f>
        <v>#N/A</v>
      </c>
      <c r="G66" t="e">
        <v>#N/A</v>
      </c>
      <c r="I66" t="str" cm="1">
        <f t="array" ref="I66">IFERROR(INDEX(Month_1!$B$4:$B$250,MATCH(0,COUNTIF($I$1:I65,Month_1!$B$4:$B$250),0)),"")</f>
        <v/>
      </c>
      <c r="J66" t="e" cm="1">
        <f t="array" ref="J66">IFERROR(INDEX($I$2:$I$1800,MATCH(0,COUNTIF($J$1:J65,$I$2:$I$1800),0)),NA())</f>
        <v>#N/A</v>
      </c>
      <c r="K66" t="e">
        <v>#N/A</v>
      </c>
    </row>
    <row r="67" spans="1:11">
      <c r="A67" t="str" cm="1">
        <f t="array" ref="A67">IFERROR(INDEX(Month_4!$C$4:$C$250,MATCH(0,COUNTIF($A$60:A66,Month_4!$C$4:$C$250),0)),"")</f>
        <v/>
      </c>
      <c r="E67" t="str" cm="1">
        <f t="array" ref="E67">IFERROR(INDEX(Month_1!$D$4:$D$250,MATCH(0,COUNTIF($E$1:E66,Month_1!$D$4:$D$250),0)),"")</f>
        <v/>
      </c>
      <c r="F67" t="e" cm="1">
        <f t="array" ref="F67">IFERROR(INDEX($E$2:$E$1800,MATCH(0,COUNTIF($F$1:F66,$E$2:$E$1800),0)),NA())</f>
        <v>#N/A</v>
      </c>
      <c r="G67" t="e">
        <v>#N/A</v>
      </c>
      <c r="I67" t="str" cm="1">
        <f t="array" ref="I67">IFERROR(INDEX(Month_1!$B$4:$B$250,MATCH(0,COUNTIF($I$1:I66,Month_1!$B$4:$B$250),0)),"")</f>
        <v/>
      </c>
      <c r="J67" t="e" cm="1">
        <f t="array" ref="J67">IFERROR(INDEX($I$2:$I$1800,MATCH(0,COUNTIF($J$1:J66,$I$2:$I$1800),0)),NA())</f>
        <v>#N/A</v>
      </c>
      <c r="K67" t="e">
        <v>#N/A</v>
      </c>
    </row>
    <row r="68" spans="1:11">
      <c r="A68" t="str" cm="1">
        <f t="array" ref="A68">IFERROR(INDEX(Month_4!$C$4:$C$250,MATCH(0,COUNTIF($A$60:A67,Month_4!$C$4:$C$250),0)),"")</f>
        <v/>
      </c>
      <c r="E68" t="str" cm="1">
        <f t="array" ref="E68">IFERROR(INDEX(Month_1!$D$4:$D$250,MATCH(0,COUNTIF($E$1:E67,Month_1!$D$4:$D$250),0)),"")</f>
        <v/>
      </c>
      <c r="F68" t="e" cm="1">
        <f t="array" ref="F68">IFERROR(INDEX($E$2:$E$1800,MATCH(0,COUNTIF($F$1:F67,$E$2:$E$1800),0)),NA())</f>
        <v>#N/A</v>
      </c>
      <c r="G68" t="e">
        <v>#N/A</v>
      </c>
      <c r="I68" t="str" cm="1">
        <f t="array" ref="I68">IFERROR(INDEX(Month_1!$B$4:$B$250,MATCH(0,COUNTIF($I$1:I67,Month_1!$B$4:$B$250),0)),"")</f>
        <v/>
      </c>
      <c r="J68" t="e" cm="1">
        <f t="array" ref="J68">IFERROR(INDEX($I$2:$I$1800,MATCH(0,COUNTIF($J$1:J67,$I$2:$I$1800),0)),NA())</f>
        <v>#N/A</v>
      </c>
      <c r="K68" t="e">
        <v>#N/A</v>
      </c>
    </row>
    <row r="69" spans="1:11">
      <c r="A69" t="str" cm="1">
        <f t="array" ref="A69">IFERROR(INDEX(Month_4!$C$4:$C$250,MATCH(0,COUNTIF($A$60:A68,Month_4!$C$4:$C$250),0)),"")</f>
        <v/>
      </c>
      <c r="E69" t="str" cm="1">
        <f t="array" ref="E69">IFERROR(INDEX(Month_1!$D$4:$D$250,MATCH(0,COUNTIF($E$1:E68,Month_1!$D$4:$D$250),0)),"")</f>
        <v/>
      </c>
      <c r="F69" t="e" cm="1">
        <f t="array" ref="F69">IFERROR(INDEX($E$2:$E$1800,MATCH(0,COUNTIF($F$1:F68,$E$2:$E$1800),0)),NA())</f>
        <v>#N/A</v>
      </c>
      <c r="G69" t="e">
        <v>#N/A</v>
      </c>
      <c r="I69" t="str" cm="1">
        <f t="array" ref="I69">IFERROR(INDEX(Month_1!$B$4:$B$250,MATCH(0,COUNTIF($I$1:I68,Month_1!$B$4:$B$250),0)),"")</f>
        <v/>
      </c>
      <c r="J69" t="e" cm="1">
        <f t="array" ref="J69">IFERROR(INDEX($I$2:$I$1800,MATCH(0,COUNTIF($J$1:J68,$I$2:$I$1800),0)),NA())</f>
        <v>#N/A</v>
      </c>
      <c r="K69" t="e">
        <v>#N/A</v>
      </c>
    </row>
    <row r="70" spans="1:11">
      <c r="A70" t="str" cm="1">
        <f t="array" ref="A70">IFERROR(INDEX(Month_4!$C$4:$C$250,MATCH(0,COUNTIF($A$60:A69,Month_4!$C$4:$C$250),0)),"")</f>
        <v/>
      </c>
      <c r="E70" t="str" cm="1">
        <f t="array" ref="E70">IFERROR(INDEX(Month_1!$D$4:$D$250,MATCH(0,COUNTIF($E$1:E69,Month_1!$D$4:$D$250),0)),"")</f>
        <v/>
      </c>
      <c r="F70" t="e" cm="1">
        <f t="array" ref="F70">IFERROR(INDEX($E$2:$E$1800,MATCH(0,COUNTIF($F$1:F69,$E$2:$E$1800),0)),NA())</f>
        <v>#N/A</v>
      </c>
      <c r="G70" t="e">
        <v>#N/A</v>
      </c>
      <c r="I70" t="str" cm="1">
        <f t="array" ref="I70">IFERROR(INDEX(Month_1!$B$4:$B$250,MATCH(0,COUNTIF($I$1:I69,Month_1!$B$4:$B$250),0)),"")</f>
        <v/>
      </c>
      <c r="J70" t="e" cm="1">
        <f t="array" ref="J70">IFERROR(INDEX($I$2:$I$1800,MATCH(0,COUNTIF($J$1:J69,$I$2:$I$1800),0)),NA())</f>
        <v>#N/A</v>
      </c>
      <c r="K70" t="e">
        <v>#N/A</v>
      </c>
    </row>
    <row r="71" spans="1:11">
      <c r="A71" t="str" cm="1">
        <f t="array" ref="A71">IFERROR(INDEX(Month_4!$C$4:$C$250,MATCH(0,COUNTIF($A$60:A70,Month_4!$C$4:$C$250),0)),"")</f>
        <v/>
      </c>
      <c r="E71" t="str" cm="1">
        <f t="array" ref="E71">IFERROR(INDEX(Month_1!$D$4:$D$250,MATCH(0,COUNTIF($E$1:E70,Month_1!$D$4:$D$250),0)),"")</f>
        <v/>
      </c>
      <c r="F71" t="e" cm="1">
        <f t="array" ref="F71">IFERROR(INDEX($E$2:$E$1800,MATCH(0,COUNTIF($F$1:F70,$E$2:$E$1800),0)),NA())</f>
        <v>#N/A</v>
      </c>
      <c r="G71" t="e">
        <v>#N/A</v>
      </c>
      <c r="I71" t="str" cm="1">
        <f t="array" ref="I71">IFERROR(INDEX(Month_1!$B$4:$B$250,MATCH(0,COUNTIF($I$1:I70,Month_1!$B$4:$B$250),0)),"")</f>
        <v/>
      </c>
      <c r="J71" t="e" cm="1">
        <f t="array" ref="J71">IFERROR(INDEX($I$2:$I$1800,MATCH(0,COUNTIF($J$1:J70,$I$2:$I$1800),0)),NA())</f>
        <v>#N/A</v>
      </c>
      <c r="K71" t="e">
        <v>#N/A</v>
      </c>
    </row>
    <row r="72" spans="1:11">
      <c r="A72" t="str" cm="1">
        <f t="array" ref="A72">IFERROR(INDEX(Month_4!$C$4:$C$250,MATCH(0,COUNTIF($A$60:A71,Month_4!$C$4:$C$250),0)),"")</f>
        <v/>
      </c>
      <c r="E72" t="str" cm="1">
        <f t="array" ref="E72">IFERROR(INDEX(Month_1!$D$4:$D$250,MATCH(0,COUNTIF($E$1:E71,Month_1!$D$4:$D$250),0)),"")</f>
        <v/>
      </c>
      <c r="F72" t="e" cm="1">
        <f t="array" ref="F72">IFERROR(INDEX($E$2:$E$1800,MATCH(0,COUNTIF($F$1:F71,$E$2:$E$1800),0)),NA())</f>
        <v>#N/A</v>
      </c>
      <c r="G72" t="e">
        <v>#N/A</v>
      </c>
      <c r="I72" t="str" cm="1">
        <f t="array" ref="I72">IFERROR(INDEX(Month_1!$B$4:$B$250,MATCH(0,COUNTIF($I$1:I71,Month_1!$B$4:$B$250),0)),"")</f>
        <v/>
      </c>
      <c r="J72" t="e" cm="1">
        <f t="array" ref="J72">IFERROR(INDEX($I$2:$I$1800,MATCH(0,COUNTIF($J$1:J71,$I$2:$I$1800),0)),NA())</f>
        <v>#N/A</v>
      </c>
      <c r="K72" t="e">
        <v>#N/A</v>
      </c>
    </row>
    <row r="73" spans="1:11">
      <c r="A73" t="str" cm="1">
        <f t="array" ref="A73">IFERROR(INDEX(Month_4!$C$4:$C$250,MATCH(0,COUNTIF($A$60:A72,Month_4!$C$4:$C$250),0)),"")</f>
        <v/>
      </c>
      <c r="E73" t="str" cm="1">
        <f t="array" ref="E73">IFERROR(INDEX(Month_1!$D$4:$D$250,MATCH(0,COUNTIF($E$1:E72,Month_1!$D$4:$D$250),0)),"")</f>
        <v/>
      </c>
      <c r="F73" t="e" cm="1">
        <f t="array" ref="F73">IFERROR(INDEX($E$2:$E$1800,MATCH(0,COUNTIF($F$1:F72,$E$2:$E$1800),0)),NA())</f>
        <v>#N/A</v>
      </c>
      <c r="G73" t="e">
        <v>#N/A</v>
      </c>
      <c r="I73" t="str" cm="1">
        <f t="array" ref="I73">IFERROR(INDEX(Month_1!$B$4:$B$250,MATCH(0,COUNTIF($I$1:I72,Month_1!$B$4:$B$250),0)),"")</f>
        <v/>
      </c>
      <c r="J73" t="e" cm="1">
        <f t="array" ref="J73">IFERROR(INDEX($I$2:$I$1800,MATCH(0,COUNTIF($J$1:J72,$I$2:$I$1800),0)),NA())</f>
        <v>#N/A</v>
      </c>
      <c r="K73" t="e">
        <v>#N/A</v>
      </c>
    </row>
    <row r="74" spans="1:11">
      <c r="A74" t="str" cm="1">
        <f t="array" ref="A74">IFERROR(INDEX(Month_4!$C$4:$C$250,MATCH(0,COUNTIF($A$60:A73,Month_4!$C$4:$C$250),0)),"")</f>
        <v/>
      </c>
      <c r="E74" t="str" cm="1">
        <f t="array" ref="E74">IFERROR(INDEX(Month_1!$D$4:$D$250,MATCH(0,COUNTIF($E$1:E73,Month_1!$D$4:$D$250),0)),"")</f>
        <v/>
      </c>
      <c r="F74" t="e" cm="1">
        <f t="array" ref="F74">IFERROR(INDEX($E$2:$E$1800,MATCH(0,COUNTIF($F$1:F73,$E$2:$E$1800),0)),NA())</f>
        <v>#N/A</v>
      </c>
      <c r="G74" t="e">
        <v>#N/A</v>
      </c>
      <c r="I74" t="str" cm="1">
        <f t="array" ref="I74">IFERROR(INDEX(Month_1!$B$4:$B$250,MATCH(0,COUNTIF($I$1:I73,Month_1!$B$4:$B$250),0)),"")</f>
        <v/>
      </c>
      <c r="J74" t="e" cm="1">
        <f t="array" ref="J74">IFERROR(INDEX($I$2:$I$1800,MATCH(0,COUNTIF($J$1:J73,$I$2:$I$1800),0)),NA())</f>
        <v>#N/A</v>
      </c>
      <c r="K74" t="e">
        <v>#N/A</v>
      </c>
    </row>
    <row r="75" spans="1:11">
      <c r="A75" t="str" cm="1">
        <f t="array" ref="A75">IFERROR(INDEX(Month_4!$C$4:$C$250,MATCH(0,COUNTIF($A$60:A74,Month_4!$C$4:$C$250),0)),"")</f>
        <v/>
      </c>
      <c r="E75" t="str" cm="1">
        <f t="array" ref="E75">IFERROR(INDEX(Month_1!$D$4:$D$250,MATCH(0,COUNTIF($E$1:E74,Month_1!$D$4:$D$250),0)),"")</f>
        <v/>
      </c>
      <c r="F75" t="e" cm="1">
        <f t="array" ref="F75">IFERROR(INDEX($E$2:$E$1800,MATCH(0,COUNTIF($F$1:F74,$E$2:$E$1800),0)),NA())</f>
        <v>#N/A</v>
      </c>
      <c r="G75" t="e">
        <v>#N/A</v>
      </c>
      <c r="I75" t="str" cm="1">
        <f t="array" ref="I75">IFERROR(INDEX(Month_1!$B$4:$B$250,MATCH(0,COUNTIF($I$1:I74,Month_1!$B$4:$B$250),0)),"")</f>
        <v/>
      </c>
      <c r="J75" t="e" cm="1">
        <f t="array" ref="J75">IFERROR(INDEX($I$2:$I$1800,MATCH(0,COUNTIF($J$1:J74,$I$2:$I$1800),0)),NA())</f>
        <v>#N/A</v>
      </c>
      <c r="K75" t="e">
        <v>#N/A</v>
      </c>
    </row>
    <row r="76" spans="1:11">
      <c r="A76" t="str" cm="1">
        <f t="array" ref="A76">IFERROR(INDEX(Month_4!$C$4:$C$250,MATCH(0,COUNTIF($A$60:A75,Month_4!$C$4:$C$250),0)),"")</f>
        <v/>
      </c>
      <c r="E76" t="str" cm="1">
        <f t="array" ref="E76">IFERROR(INDEX(Month_1!$D$4:$D$250,MATCH(0,COUNTIF($E$1:E75,Month_1!$D$4:$D$250),0)),"")</f>
        <v/>
      </c>
      <c r="F76" t="e" cm="1">
        <f t="array" ref="F76">IFERROR(INDEX($E$2:$E$1800,MATCH(0,COUNTIF($F$1:F75,$E$2:$E$1800),0)),NA())</f>
        <v>#N/A</v>
      </c>
      <c r="G76" t="e">
        <v>#N/A</v>
      </c>
      <c r="I76" t="str" cm="1">
        <f t="array" ref="I76">IFERROR(INDEX(Month_1!$B$4:$B$250,MATCH(0,COUNTIF($I$1:I75,Month_1!$B$4:$B$250),0)),"")</f>
        <v/>
      </c>
      <c r="J76" t="e" cm="1">
        <f t="array" ref="J76">IFERROR(INDEX($I$2:$I$1800,MATCH(0,COUNTIF($J$1:J75,$I$2:$I$1800),0)),NA())</f>
        <v>#N/A</v>
      </c>
      <c r="K76" t="e">
        <v>#N/A</v>
      </c>
    </row>
    <row r="77" spans="1:11">
      <c r="A77" t="str" cm="1">
        <f t="array" ref="A77">IFERROR(INDEX(Month_4!$C$4:$C$250,MATCH(0,COUNTIF($A$60:A76,Month_4!$C$4:$C$250),0)),"")</f>
        <v/>
      </c>
      <c r="E77" t="str" cm="1">
        <f t="array" ref="E77">IFERROR(INDEX(Month_1!$D$4:$D$250,MATCH(0,COUNTIF($E$1:E76,Month_1!$D$4:$D$250),0)),"")</f>
        <v/>
      </c>
      <c r="F77" t="e" cm="1">
        <f t="array" ref="F77">IFERROR(INDEX($E$2:$E$1800,MATCH(0,COUNTIF($F$1:F76,$E$2:$E$1800),0)),NA())</f>
        <v>#N/A</v>
      </c>
      <c r="G77" t="e">
        <v>#N/A</v>
      </c>
      <c r="I77" t="str" cm="1">
        <f t="array" ref="I77">IFERROR(INDEX(Month_1!$B$4:$B$250,MATCH(0,COUNTIF($I$1:I76,Month_1!$B$4:$B$250),0)),"")</f>
        <v/>
      </c>
      <c r="J77" t="e" cm="1">
        <f t="array" ref="J77">IFERROR(INDEX($I$2:$I$1800,MATCH(0,COUNTIF($J$1:J76,$I$2:$I$1800),0)),NA())</f>
        <v>#N/A</v>
      </c>
      <c r="K77" t="e">
        <v>#N/A</v>
      </c>
    </row>
    <row r="78" spans="1:11">
      <c r="A78" t="str" cm="1">
        <f t="array" ref="A78">IFERROR(INDEX(Month_4!$C$4:$C$250,MATCH(0,COUNTIF($A$60:A77,Month_4!$C$4:$C$250),0)),"")</f>
        <v/>
      </c>
      <c r="E78" t="str" cm="1">
        <f t="array" ref="E78">IFERROR(INDEX(Month_1!$D$4:$D$250,MATCH(0,COUNTIF($E$1:E77,Month_1!$D$4:$D$250),0)),"")</f>
        <v/>
      </c>
      <c r="F78" t="e" cm="1">
        <f t="array" ref="F78">IFERROR(INDEX($E$2:$E$1800,MATCH(0,COUNTIF($F$1:F77,$E$2:$E$1800),0)),NA())</f>
        <v>#N/A</v>
      </c>
      <c r="G78" t="e">
        <v>#N/A</v>
      </c>
      <c r="I78" t="str" cm="1">
        <f t="array" ref="I78">IFERROR(INDEX(Month_1!$B$4:$B$250,MATCH(0,COUNTIF($I$1:I77,Month_1!$B$4:$B$250),0)),"")</f>
        <v/>
      </c>
      <c r="J78" t="e" cm="1">
        <f t="array" ref="J78">IFERROR(INDEX($I$2:$I$1800,MATCH(0,COUNTIF($J$1:J77,$I$2:$I$1800),0)),NA())</f>
        <v>#N/A</v>
      </c>
      <c r="K78" t="e">
        <v>#N/A</v>
      </c>
    </row>
    <row r="79" spans="1:11">
      <c r="A79" t="str" cm="1">
        <f t="array" ref="A79">IFERROR(INDEX(Month_4!$C$4:$C$250,MATCH(0,COUNTIF($A$60:A78,Month_4!$C$4:$C$250),0)),"")</f>
        <v/>
      </c>
      <c r="E79" t="str" cm="1">
        <f t="array" ref="E79">IFERROR(INDEX(Month_1!$D$4:$D$250,MATCH(0,COUNTIF($E$1:E78,Month_1!$D$4:$D$250),0)),"")</f>
        <v/>
      </c>
      <c r="F79" t="e" cm="1">
        <f t="array" ref="F79">IFERROR(INDEX($E$2:$E$1800,MATCH(0,COUNTIF($F$1:F78,$E$2:$E$1800),0)),NA())</f>
        <v>#N/A</v>
      </c>
      <c r="G79" t="e">
        <v>#N/A</v>
      </c>
      <c r="I79" t="str" cm="1">
        <f t="array" ref="I79">IFERROR(INDEX(Month_1!$B$4:$B$250,MATCH(0,COUNTIF($I$1:I78,Month_1!$B$4:$B$250),0)),"")</f>
        <v/>
      </c>
      <c r="J79" t="e" cm="1">
        <f t="array" ref="J79">IFERROR(INDEX($I$2:$I$1800,MATCH(0,COUNTIF($J$1:J78,$I$2:$I$1800),0)),NA())</f>
        <v>#N/A</v>
      </c>
      <c r="K79" t="e">
        <v>#N/A</v>
      </c>
    </row>
    <row r="80" spans="1:11">
      <c r="A80" t="str" cm="1">
        <f t="array" ref="A80">IFERROR(INDEX(Month_4!$C$4:$C$250,MATCH(0,COUNTIF($A$60:A79,Month_4!$C$4:$C$250),0)),"")</f>
        <v/>
      </c>
      <c r="E80" t="str" cm="1">
        <f t="array" ref="E80">IFERROR(INDEX(Month_1!$D$4:$D$250,MATCH(0,COUNTIF($E$1:E79,Month_1!$D$4:$D$250),0)),"")</f>
        <v/>
      </c>
      <c r="F80" t="e" cm="1">
        <f t="array" ref="F80">IFERROR(INDEX($E$2:$E$1800,MATCH(0,COUNTIF($F$1:F79,$E$2:$E$1800),0)),NA())</f>
        <v>#N/A</v>
      </c>
      <c r="G80" t="e">
        <v>#N/A</v>
      </c>
      <c r="I80" t="str" cm="1">
        <f t="array" ref="I80">IFERROR(INDEX(Month_1!$B$4:$B$250,MATCH(0,COUNTIF($I$1:I79,Month_1!$B$4:$B$250),0)),"")</f>
        <v/>
      </c>
      <c r="J80" t="e" cm="1">
        <f t="array" ref="J80">IFERROR(INDEX($I$2:$I$1800,MATCH(0,COUNTIF($J$1:J79,$I$2:$I$1800),0)),NA())</f>
        <v>#N/A</v>
      </c>
      <c r="K80" t="e">
        <v>#N/A</v>
      </c>
    </row>
    <row r="81" spans="1:11">
      <c r="A81" cm="1">
        <f t="array" ref="A81">IFERROR(INDEX(Month_5!$C$4:$C$250,MATCH(0,COUNTIF($A$80:A80,Month_5!$C$4:$C$250),0)),"")</f>
        <v>0</v>
      </c>
      <c r="E81" t="str" cm="1">
        <f t="array" ref="E81">IFERROR(INDEX(Month_1!$D$4:$D$250,MATCH(0,COUNTIF($E$1:E80,Month_1!$D$4:$D$250),0)),"")</f>
        <v/>
      </c>
      <c r="F81" t="e" cm="1">
        <f t="array" ref="F81">IFERROR(INDEX($E$2:$E$1800,MATCH(0,COUNTIF($F$1:F80,$E$2:$E$1800),0)),NA())</f>
        <v>#N/A</v>
      </c>
      <c r="G81" t="e">
        <v>#N/A</v>
      </c>
      <c r="I81" t="str" cm="1">
        <f t="array" ref="I81">IFERROR(INDEX(Month_1!$B$4:$B$250,MATCH(0,COUNTIF($I$1:I80,Month_1!$B$4:$B$250),0)),"")</f>
        <v/>
      </c>
      <c r="J81" t="e" cm="1">
        <f t="array" ref="J81">IFERROR(INDEX($I$2:$I$1800,MATCH(0,COUNTIF($J$1:J80,$I$2:$I$1800),0)),NA())</f>
        <v>#N/A</v>
      </c>
      <c r="K81" t="e">
        <v>#N/A</v>
      </c>
    </row>
    <row r="82" spans="1:11">
      <c r="A82" t="str" cm="1">
        <f t="array" ref="A82">IFERROR(INDEX(Month_5!$C$4:$C$250,MATCH(0,COUNTIF($A$80:A81,Month_5!$C$4:$C$250),0)),"")</f>
        <v/>
      </c>
      <c r="E82" t="str" cm="1">
        <f t="array" ref="E82">IFERROR(INDEX(Month_1!$D$4:$D$250,MATCH(0,COUNTIF($E$1:E81,Month_1!$D$4:$D$250),0)),"")</f>
        <v/>
      </c>
      <c r="F82" t="e" cm="1">
        <f t="array" ref="F82">IFERROR(INDEX($E$2:$E$1800,MATCH(0,COUNTIF($F$1:F81,$E$2:$E$1800),0)),NA())</f>
        <v>#N/A</v>
      </c>
      <c r="G82" t="e">
        <v>#N/A</v>
      </c>
      <c r="I82" t="str" cm="1">
        <f t="array" ref="I82">IFERROR(INDEX(Month_1!$B$4:$B$250,MATCH(0,COUNTIF($I$1:I81,Month_1!$B$4:$B$250),0)),"")</f>
        <v/>
      </c>
      <c r="J82" t="e" cm="1">
        <f t="array" ref="J82">IFERROR(INDEX($I$2:$I$1800,MATCH(0,COUNTIF($J$1:J81,$I$2:$I$1800),0)),NA())</f>
        <v>#N/A</v>
      </c>
      <c r="K82" t="e">
        <v>#N/A</v>
      </c>
    </row>
    <row r="83" spans="1:11">
      <c r="A83" t="str" cm="1">
        <f t="array" ref="A83">IFERROR(INDEX(Month_5!$C$4:$C$250,MATCH(0,COUNTIF($A$80:A82,Month_5!$C$4:$C$250),0)),"")</f>
        <v/>
      </c>
      <c r="E83" t="str" cm="1">
        <f t="array" ref="E83">IFERROR(INDEX(Month_1!$D$4:$D$250,MATCH(0,COUNTIF($E$1:E82,Month_1!$D$4:$D$250),0)),"")</f>
        <v/>
      </c>
      <c r="F83" t="e" cm="1">
        <f t="array" ref="F83">IFERROR(INDEX($E$2:$E$1800,MATCH(0,COUNTIF($F$1:F82,$E$2:$E$1800),0)),NA())</f>
        <v>#N/A</v>
      </c>
      <c r="G83" t="e">
        <v>#N/A</v>
      </c>
      <c r="I83" t="str" cm="1">
        <f t="array" ref="I83">IFERROR(INDEX(Month_1!$B$4:$B$250,MATCH(0,COUNTIF($I$1:I82,Month_1!$B$4:$B$250),0)),"")</f>
        <v/>
      </c>
      <c r="J83" t="e" cm="1">
        <f t="array" ref="J83">IFERROR(INDEX($I$2:$I$1800,MATCH(0,COUNTIF($J$1:J82,$I$2:$I$1800),0)),NA())</f>
        <v>#N/A</v>
      </c>
      <c r="K83" t="e">
        <v>#N/A</v>
      </c>
    </row>
    <row r="84" spans="1:11">
      <c r="A84" t="str" cm="1">
        <f t="array" ref="A84">IFERROR(INDEX(Month_5!$C$4:$C$250,MATCH(0,COUNTIF($A$80:A83,Month_5!$C$4:$C$250),0)),"")</f>
        <v/>
      </c>
      <c r="E84" t="str" cm="1">
        <f t="array" ref="E84">IFERROR(INDEX(Month_1!$D$4:$D$250,MATCH(0,COUNTIF($E$1:E83,Month_1!$D$4:$D$250),0)),"")</f>
        <v/>
      </c>
      <c r="F84" t="e" cm="1">
        <f t="array" ref="F84">IFERROR(INDEX($E$2:$E$1800,MATCH(0,COUNTIF($F$1:F83,$E$2:$E$1800),0)),NA())</f>
        <v>#N/A</v>
      </c>
      <c r="G84" t="e">
        <v>#N/A</v>
      </c>
      <c r="I84" t="str" cm="1">
        <f t="array" ref="I84">IFERROR(INDEX(Month_1!$B$4:$B$250,MATCH(0,COUNTIF($I$1:I83,Month_1!$B$4:$B$250),0)),"")</f>
        <v/>
      </c>
      <c r="J84" t="e" cm="1">
        <f t="array" ref="J84">IFERROR(INDEX($I$2:$I$1800,MATCH(0,COUNTIF($J$1:J83,$I$2:$I$1800),0)),NA())</f>
        <v>#N/A</v>
      </c>
      <c r="K84" t="e">
        <v>#N/A</v>
      </c>
    </row>
    <row r="85" spans="1:11">
      <c r="A85" t="str" cm="1">
        <f t="array" ref="A85">IFERROR(INDEX(Month_5!$C$4:$C$250,MATCH(0,COUNTIF($A$80:A84,Month_5!$C$4:$C$250),0)),"")</f>
        <v/>
      </c>
      <c r="E85" t="str" cm="1">
        <f t="array" ref="E85">IFERROR(INDEX(Month_1!$D$4:$D$250,MATCH(0,COUNTIF($E$1:E84,Month_1!$D$4:$D$250),0)),"")</f>
        <v/>
      </c>
      <c r="F85" t="e" cm="1">
        <f t="array" ref="F85">IFERROR(INDEX($E$2:$E$1800,MATCH(0,COUNTIF($F$1:F84,$E$2:$E$1800),0)),NA())</f>
        <v>#N/A</v>
      </c>
      <c r="G85" t="e">
        <v>#N/A</v>
      </c>
      <c r="I85" t="str" cm="1">
        <f t="array" ref="I85">IFERROR(INDEX(Month_1!$B$4:$B$250,MATCH(0,COUNTIF($I$1:I84,Month_1!$B$4:$B$250),0)),"")</f>
        <v/>
      </c>
      <c r="J85" t="e" cm="1">
        <f t="array" ref="J85">IFERROR(INDEX($I$2:$I$1800,MATCH(0,COUNTIF($J$1:J84,$I$2:$I$1800),0)),NA())</f>
        <v>#N/A</v>
      </c>
      <c r="K85" t="e">
        <v>#N/A</v>
      </c>
    </row>
    <row r="86" spans="1:11">
      <c r="A86" t="str" cm="1">
        <f t="array" ref="A86">IFERROR(INDEX(Month_5!$C$4:$C$250,MATCH(0,COUNTIF($A$80:A85,Month_5!$C$4:$C$250),0)),"")</f>
        <v/>
      </c>
      <c r="E86" t="str" cm="1">
        <f t="array" ref="E86">IFERROR(INDEX(Month_1!$D$4:$D$250,MATCH(0,COUNTIF($E$1:E85,Month_1!$D$4:$D$250),0)),"")</f>
        <v/>
      </c>
      <c r="F86" t="e" cm="1">
        <f t="array" ref="F86">IFERROR(INDEX($E$2:$E$1800,MATCH(0,COUNTIF($F$1:F85,$E$2:$E$1800),0)),NA())</f>
        <v>#N/A</v>
      </c>
      <c r="G86" t="e">
        <v>#N/A</v>
      </c>
      <c r="I86" t="str" cm="1">
        <f t="array" ref="I86">IFERROR(INDEX(Month_1!$B$4:$B$250,MATCH(0,COUNTIF($I$1:I85,Month_1!$B$4:$B$250),0)),"")</f>
        <v/>
      </c>
      <c r="J86" t="e" cm="1">
        <f t="array" ref="J86">IFERROR(INDEX($I$2:$I$1800,MATCH(0,COUNTIF($J$1:J85,$I$2:$I$1800),0)),NA())</f>
        <v>#N/A</v>
      </c>
      <c r="K86" t="e">
        <v>#N/A</v>
      </c>
    </row>
    <row r="87" spans="1:11">
      <c r="A87" t="str" cm="1">
        <f t="array" ref="A87">IFERROR(INDEX(Month_5!$C$4:$C$250,MATCH(0,COUNTIF($A$80:A86,Month_5!$C$4:$C$250),0)),"")</f>
        <v/>
      </c>
      <c r="E87" t="str" cm="1">
        <f t="array" ref="E87">IFERROR(INDEX(Month_1!$D$4:$D$250,MATCH(0,COUNTIF($E$1:E86,Month_1!$D$4:$D$250),0)),"")</f>
        <v/>
      </c>
      <c r="F87" t="e" cm="1">
        <f t="array" ref="F87">IFERROR(INDEX($E$2:$E$1800,MATCH(0,COUNTIF($F$1:F86,$E$2:$E$1800),0)),NA())</f>
        <v>#N/A</v>
      </c>
      <c r="G87" t="e">
        <v>#N/A</v>
      </c>
      <c r="I87" t="str" cm="1">
        <f t="array" ref="I87">IFERROR(INDEX(Month_1!$B$4:$B$250,MATCH(0,COUNTIF($I$1:I86,Month_1!$B$4:$B$250),0)),"")</f>
        <v/>
      </c>
      <c r="J87" t="e" cm="1">
        <f t="array" ref="J87">IFERROR(INDEX($I$2:$I$1800,MATCH(0,COUNTIF($J$1:J86,$I$2:$I$1800),0)),NA())</f>
        <v>#N/A</v>
      </c>
      <c r="K87" t="e">
        <v>#N/A</v>
      </c>
    </row>
    <row r="88" spans="1:11">
      <c r="A88" t="str" cm="1">
        <f t="array" ref="A88">IFERROR(INDEX(Month_5!$C$4:$C$250,MATCH(0,COUNTIF($A$80:A87,Month_5!$C$4:$C$250),0)),"")</f>
        <v/>
      </c>
      <c r="E88" t="str" cm="1">
        <f t="array" ref="E88">IFERROR(INDEX(Month_1!$D$4:$D$250,MATCH(0,COUNTIF($E$1:E87,Month_1!$D$4:$D$250),0)),"")</f>
        <v/>
      </c>
      <c r="F88" t="e" cm="1">
        <f t="array" ref="F88">IFERROR(INDEX($E$2:$E$1800,MATCH(0,COUNTIF($F$1:F87,$E$2:$E$1800),0)),NA())</f>
        <v>#N/A</v>
      </c>
      <c r="G88" t="e">
        <v>#N/A</v>
      </c>
      <c r="I88" t="str" cm="1">
        <f t="array" ref="I88">IFERROR(INDEX(Month_1!$B$4:$B$250,MATCH(0,COUNTIF($I$1:I87,Month_1!$B$4:$B$250),0)),"")</f>
        <v/>
      </c>
      <c r="J88" t="e" cm="1">
        <f t="array" ref="J88">IFERROR(INDEX($I$2:$I$1800,MATCH(0,COUNTIF($J$1:J87,$I$2:$I$1800),0)),NA())</f>
        <v>#N/A</v>
      </c>
      <c r="K88" t="e">
        <v>#N/A</v>
      </c>
    </row>
    <row r="89" spans="1:11">
      <c r="A89" t="str" cm="1">
        <f t="array" ref="A89">IFERROR(INDEX(Month_5!$C$4:$C$250,MATCH(0,COUNTIF($A$80:A88,Month_5!$C$4:$C$250),0)),"")</f>
        <v/>
      </c>
      <c r="E89" t="str" cm="1">
        <f t="array" ref="E89">IFERROR(INDEX(Month_1!$D$4:$D$250,MATCH(0,COUNTIF($E$1:E88,Month_1!$D$4:$D$250),0)),"")</f>
        <v/>
      </c>
      <c r="F89" t="e" cm="1">
        <f t="array" ref="F89">IFERROR(INDEX($E$2:$E$1800,MATCH(0,COUNTIF($F$1:F88,$E$2:$E$1800),0)),NA())</f>
        <v>#N/A</v>
      </c>
      <c r="G89" t="e">
        <v>#N/A</v>
      </c>
      <c r="I89" t="str" cm="1">
        <f t="array" ref="I89">IFERROR(INDEX(Month_1!$B$4:$B$250,MATCH(0,COUNTIF($I$1:I88,Month_1!$B$4:$B$250),0)),"")</f>
        <v/>
      </c>
      <c r="J89" t="e" cm="1">
        <f t="array" ref="J89">IFERROR(INDEX($I$2:$I$1800,MATCH(0,COUNTIF($J$1:J88,$I$2:$I$1800),0)),NA())</f>
        <v>#N/A</v>
      </c>
      <c r="K89" t="e">
        <v>#N/A</v>
      </c>
    </row>
    <row r="90" spans="1:11">
      <c r="A90" t="str" cm="1">
        <f t="array" ref="A90">IFERROR(INDEX(Month_5!$C$4:$C$250,MATCH(0,COUNTIF($A$80:A89,Month_5!$C$4:$C$250),0)),"")</f>
        <v/>
      </c>
      <c r="E90" t="str" cm="1">
        <f t="array" ref="E90">IFERROR(INDEX(Month_1!$D$4:$D$250,MATCH(0,COUNTIF($E$1:E89,Month_1!$D$4:$D$250),0)),"")</f>
        <v/>
      </c>
      <c r="F90" t="e" cm="1">
        <f t="array" ref="F90">IFERROR(INDEX($E$2:$E$1800,MATCH(0,COUNTIF($F$1:F89,$E$2:$E$1800),0)),NA())</f>
        <v>#N/A</v>
      </c>
      <c r="G90" t="e">
        <v>#N/A</v>
      </c>
      <c r="I90" t="str" cm="1">
        <f t="array" ref="I90">IFERROR(INDEX(Month_1!$B$4:$B$250,MATCH(0,COUNTIF($I$1:I89,Month_1!$B$4:$B$250),0)),"")</f>
        <v/>
      </c>
      <c r="J90" t="e" cm="1">
        <f t="array" ref="J90">IFERROR(INDEX($I$2:$I$1800,MATCH(0,COUNTIF($J$1:J89,$I$2:$I$1800),0)),NA())</f>
        <v>#N/A</v>
      </c>
      <c r="K90" t="e">
        <v>#N/A</v>
      </c>
    </row>
    <row r="91" spans="1:11">
      <c r="A91" t="str" cm="1">
        <f t="array" ref="A91">IFERROR(INDEX(Month_5!$C$4:$C$250,MATCH(0,COUNTIF($A$80:A90,Month_5!$C$4:$C$250),0)),"")</f>
        <v/>
      </c>
      <c r="E91" t="str" cm="1">
        <f t="array" ref="E91">IFERROR(INDEX(Month_1!$D$4:$D$250,MATCH(0,COUNTIF($E$1:E90,Month_1!$D$4:$D$250),0)),"")</f>
        <v/>
      </c>
      <c r="F91" t="e" cm="1">
        <f t="array" ref="F91">IFERROR(INDEX($E$2:$E$1800,MATCH(0,COUNTIF($F$1:F90,$E$2:$E$1800),0)),NA())</f>
        <v>#N/A</v>
      </c>
      <c r="G91" t="e">
        <v>#N/A</v>
      </c>
      <c r="I91" t="str" cm="1">
        <f t="array" ref="I91">IFERROR(INDEX(Month_1!$B$4:$B$250,MATCH(0,COUNTIF($I$1:I90,Month_1!$B$4:$B$250),0)),"")</f>
        <v/>
      </c>
      <c r="J91" t="e" cm="1">
        <f t="array" ref="J91">IFERROR(INDEX($I$2:$I$1800,MATCH(0,COUNTIF($J$1:J90,$I$2:$I$1800),0)),NA())</f>
        <v>#N/A</v>
      </c>
      <c r="K91" t="e">
        <v>#N/A</v>
      </c>
    </row>
    <row r="92" spans="1:11">
      <c r="A92" t="str" cm="1">
        <f t="array" ref="A92">IFERROR(INDEX(Month_5!$C$4:$C$250,MATCH(0,COUNTIF($A$80:A91,Month_5!$C$4:$C$250),0)),"")</f>
        <v/>
      </c>
      <c r="E92" t="str" cm="1">
        <f t="array" ref="E92">IFERROR(INDEX(Month_1!$D$4:$D$250,MATCH(0,COUNTIF($E$1:E91,Month_1!$D$4:$D$250),0)),"")</f>
        <v/>
      </c>
      <c r="F92" t="e" cm="1">
        <f t="array" ref="F92">IFERROR(INDEX($E$2:$E$1800,MATCH(0,COUNTIF($F$1:F91,$E$2:$E$1800),0)),NA())</f>
        <v>#N/A</v>
      </c>
      <c r="G92" t="e">
        <v>#N/A</v>
      </c>
      <c r="I92" t="str" cm="1">
        <f t="array" ref="I92">IFERROR(INDEX(Month_1!$B$4:$B$250,MATCH(0,COUNTIF($I$1:I91,Month_1!$B$4:$B$250),0)),"")</f>
        <v/>
      </c>
      <c r="J92" t="e" cm="1">
        <f t="array" ref="J92">IFERROR(INDEX($I$2:$I$1800,MATCH(0,COUNTIF($J$1:J91,$I$2:$I$1800),0)),NA())</f>
        <v>#N/A</v>
      </c>
      <c r="K92" t="e">
        <v>#N/A</v>
      </c>
    </row>
    <row r="93" spans="1:11">
      <c r="A93" t="str" cm="1">
        <f t="array" ref="A93">IFERROR(INDEX(Month_5!$C$4:$C$250,MATCH(0,COUNTIF($A$80:A92,Month_5!$C$4:$C$250),0)),"")</f>
        <v/>
      </c>
      <c r="E93" t="str" cm="1">
        <f t="array" ref="E93">IFERROR(INDEX(Month_1!$D$4:$D$250,MATCH(0,COUNTIF($E$1:E92,Month_1!$D$4:$D$250),0)),"")</f>
        <v/>
      </c>
      <c r="F93" t="e" cm="1">
        <f t="array" ref="F93">IFERROR(INDEX($E$2:$E$1800,MATCH(0,COUNTIF($F$1:F92,$E$2:$E$1800),0)),NA())</f>
        <v>#N/A</v>
      </c>
      <c r="G93" t="e">
        <v>#N/A</v>
      </c>
      <c r="I93" t="str" cm="1">
        <f t="array" ref="I93">IFERROR(INDEX(Month_1!$B$4:$B$250,MATCH(0,COUNTIF($I$1:I92,Month_1!$B$4:$B$250),0)),"")</f>
        <v/>
      </c>
      <c r="J93" t="e" cm="1">
        <f t="array" ref="J93">IFERROR(INDEX($I$2:$I$1800,MATCH(0,COUNTIF($J$1:J92,$I$2:$I$1800),0)),NA())</f>
        <v>#N/A</v>
      </c>
      <c r="K93" t="e">
        <v>#N/A</v>
      </c>
    </row>
    <row r="94" spans="1:11">
      <c r="A94" t="str" cm="1">
        <f t="array" ref="A94">IFERROR(INDEX(Month_5!$C$4:$C$250,MATCH(0,COUNTIF($A$80:A93,Month_5!$C$4:$C$250),0)),"")</f>
        <v/>
      </c>
      <c r="E94" t="str" cm="1">
        <f t="array" ref="E94">IFERROR(INDEX(Month_1!$D$4:$D$250,MATCH(0,COUNTIF($E$1:E93,Month_1!$D$4:$D$250),0)),"")</f>
        <v/>
      </c>
      <c r="F94" t="e" cm="1">
        <f t="array" ref="F94">IFERROR(INDEX($E$2:$E$1800,MATCH(0,COUNTIF($F$1:F93,$E$2:$E$1800),0)),NA())</f>
        <v>#N/A</v>
      </c>
      <c r="G94" t="e">
        <v>#N/A</v>
      </c>
      <c r="I94" t="str" cm="1">
        <f t="array" ref="I94">IFERROR(INDEX(Month_1!$B$4:$B$250,MATCH(0,COUNTIF($I$1:I93,Month_1!$B$4:$B$250),0)),"")</f>
        <v/>
      </c>
      <c r="J94" t="e" cm="1">
        <f t="array" ref="J94">IFERROR(INDEX($I$2:$I$1800,MATCH(0,COUNTIF($J$1:J93,$I$2:$I$1800),0)),NA())</f>
        <v>#N/A</v>
      </c>
      <c r="K94" t="e">
        <v>#N/A</v>
      </c>
    </row>
    <row r="95" spans="1:11">
      <c r="A95" t="str" cm="1">
        <f t="array" ref="A95">IFERROR(INDEX(Month_5!$C$4:$C$250,MATCH(0,COUNTIF($A$80:A94,Month_5!$C$4:$C$250),0)),"")</f>
        <v/>
      </c>
      <c r="E95" t="str" cm="1">
        <f t="array" ref="E95">IFERROR(INDEX(Month_1!$D$4:$D$250,MATCH(0,COUNTIF($E$1:E94,Month_1!$D$4:$D$250),0)),"")</f>
        <v/>
      </c>
      <c r="F95" t="e" cm="1">
        <f t="array" ref="F95">IFERROR(INDEX($E$2:$E$1800,MATCH(0,COUNTIF($F$1:F94,$E$2:$E$1800),0)),NA())</f>
        <v>#N/A</v>
      </c>
      <c r="G95" t="e">
        <v>#N/A</v>
      </c>
      <c r="I95" t="str" cm="1">
        <f t="array" ref="I95">IFERROR(INDEX(Month_1!$B$4:$B$250,MATCH(0,COUNTIF($I$1:I94,Month_1!$B$4:$B$250),0)),"")</f>
        <v/>
      </c>
      <c r="J95" t="e" cm="1">
        <f t="array" ref="J95">IFERROR(INDEX($I$2:$I$1800,MATCH(0,COUNTIF($J$1:J94,$I$2:$I$1800),0)),NA())</f>
        <v>#N/A</v>
      </c>
      <c r="K95" t="e">
        <v>#N/A</v>
      </c>
    </row>
    <row r="96" spans="1:11">
      <c r="A96" t="str" cm="1">
        <f t="array" ref="A96">IFERROR(INDEX(Month_5!$C$4:$C$250,MATCH(0,COUNTIF($A$80:A95,Month_5!$C$4:$C$250),0)),"")</f>
        <v/>
      </c>
      <c r="E96" t="str" cm="1">
        <f t="array" ref="E96">IFERROR(INDEX(Month_1!$D$4:$D$250,MATCH(0,COUNTIF($E$1:E95,Month_1!$D$4:$D$250),0)),"")</f>
        <v/>
      </c>
      <c r="F96" t="e" cm="1">
        <f t="array" ref="F96">IFERROR(INDEX($E$2:$E$1800,MATCH(0,COUNTIF($F$1:F95,$E$2:$E$1800),0)),NA())</f>
        <v>#N/A</v>
      </c>
      <c r="G96" t="e">
        <v>#N/A</v>
      </c>
      <c r="I96" t="str" cm="1">
        <f t="array" ref="I96">IFERROR(INDEX(Month_1!$B$4:$B$250,MATCH(0,COUNTIF($I$1:I95,Month_1!$B$4:$B$250),0)),"")</f>
        <v/>
      </c>
      <c r="J96" t="e" cm="1">
        <f t="array" ref="J96">IFERROR(INDEX($I$2:$I$1800,MATCH(0,COUNTIF($J$1:J95,$I$2:$I$1800),0)),NA())</f>
        <v>#N/A</v>
      </c>
      <c r="K96" t="e">
        <v>#N/A</v>
      </c>
    </row>
    <row r="97" spans="1:11">
      <c r="A97" t="str" cm="1">
        <f t="array" ref="A97">IFERROR(INDEX(Month_5!$C$4:$C$250,MATCH(0,COUNTIF($A$80:A96,Month_5!$C$4:$C$250),0)),"")</f>
        <v/>
      </c>
      <c r="E97" t="str" cm="1">
        <f t="array" ref="E97">IFERROR(INDEX(Month_1!$D$4:$D$250,MATCH(0,COUNTIF($E$1:E96,Month_1!$D$4:$D$250),0)),"")</f>
        <v/>
      </c>
      <c r="F97" t="e" cm="1">
        <f t="array" ref="F97">IFERROR(INDEX($E$2:$E$1800,MATCH(0,COUNTIF($F$1:F96,$E$2:$E$1800),0)),NA())</f>
        <v>#N/A</v>
      </c>
      <c r="G97" t="e">
        <v>#N/A</v>
      </c>
      <c r="I97" t="str" cm="1">
        <f t="array" ref="I97">IFERROR(INDEX(Month_1!$B$4:$B$250,MATCH(0,COUNTIF($I$1:I96,Month_1!$B$4:$B$250),0)),"")</f>
        <v/>
      </c>
      <c r="J97" t="e" cm="1">
        <f t="array" ref="J97">IFERROR(INDEX($I$2:$I$1800,MATCH(0,COUNTIF($J$1:J96,$I$2:$I$1800),0)),NA())</f>
        <v>#N/A</v>
      </c>
      <c r="K97" t="e">
        <v>#N/A</v>
      </c>
    </row>
    <row r="98" spans="1:11">
      <c r="A98" t="str" cm="1">
        <f t="array" ref="A98">IFERROR(INDEX(Month_5!$C$4:$C$250,MATCH(0,COUNTIF($A$80:A97,Month_5!$C$4:$C$250),0)),"")</f>
        <v/>
      </c>
      <c r="E98" t="str" cm="1">
        <f t="array" ref="E98">IFERROR(INDEX(Month_1!$D$4:$D$250,MATCH(0,COUNTIF($E$1:E97,Month_1!$D$4:$D$250),0)),"")</f>
        <v/>
      </c>
      <c r="F98" t="e" cm="1">
        <f t="array" ref="F98">IFERROR(INDEX($E$2:$E$1800,MATCH(0,COUNTIF($F$1:F97,$E$2:$E$1800),0)),NA())</f>
        <v>#N/A</v>
      </c>
      <c r="G98" t="e">
        <v>#N/A</v>
      </c>
      <c r="I98" t="str" cm="1">
        <f t="array" ref="I98">IFERROR(INDEX(Month_1!$B$4:$B$250,MATCH(0,COUNTIF($I$1:I97,Month_1!$B$4:$B$250),0)),"")</f>
        <v/>
      </c>
      <c r="J98" t="e" cm="1">
        <f t="array" ref="J98">IFERROR(INDEX($I$2:$I$1800,MATCH(0,COUNTIF($J$1:J97,$I$2:$I$1800),0)),NA())</f>
        <v>#N/A</v>
      </c>
      <c r="K98" t="e">
        <v>#N/A</v>
      </c>
    </row>
    <row r="99" spans="1:11">
      <c r="A99" t="str" cm="1">
        <f t="array" ref="A99">IFERROR(INDEX(Month_5!$C$4:$C$250,MATCH(0,COUNTIF($A$80:A98,Month_5!$C$4:$C$250),0)),"")</f>
        <v/>
      </c>
      <c r="E99" t="str" cm="1">
        <f t="array" ref="E99">IFERROR(INDEX(Month_1!$D$4:$D$250,MATCH(0,COUNTIF($E$1:E98,Month_1!$D$4:$D$250),0)),"")</f>
        <v/>
      </c>
      <c r="F99" t="e" cm="1">
        <f t="array" ref="F99">IFERROR(INDEX($E$2:$E$1800,MATCH(0,COUNTIF($F$1:F98,$E$2:$E$1800),0)),NA())</f>
        <v>#N/A</v>
      </c>
      <c r="G99" t="e">
        <v>#N/A</v>
      </c>
      <c r="I99" t="str" cm="1">
        <f t="array" ref="I99">IFERROR(INDEX(Month_1!$B$4:$B$250,MATCH(0,COUNTIF($I$1:I98,Month_1!$B$4:$B$250),0)),"")</f>
        <v/>
      </c>
      <c r="J99" t="e" cm="1">
        <f t="array" ref="J99">IFERROR(INDEX($I$2:$I$1800,MATCH(0,COUNTIF($J$1:J98,$I$2:$I$1800),0)),NA())</f>
        <v>#N/A</v>
      </c>
      <c r="K99" t="e">
        <v>#N/A</v>
      </c>
    </row>
    <row r="100" spans="1:11">
      <c r="A100" t="str" cm="1">
        <f t="array" ref="A100">IFERROR(INDEX(Month_5!$C$4:$C$250,MATCH(0,COUNTIF($A$80:A99,Month_5!$C$4:$C$250),0)),"")</f>
        <v/>
      </c>
      <c r="E100" t="str" cm="1">
        <f t="array" ref="E100">IFERROR(INDEX(Month_1!$D$4:$D$250,MATCH(0,COUNTIF($E$1:E99,Month_1!$D$4:$D$250),0)),"")</f>
        <v/>
      </c>
      <c r="F100" t="e" cm="1">
        <f t="array" ref="F100">IFERROR(INDEX($E$2:$E$1800,MATCH(0,COUNTIF($F$1:F99,$E$2:$E$1800),0)),NA())</f>
        <v>#N/A</v>
      </c>
      <c r="G100" t="e">
        <v>#N/A</v>
      </c>
      <c r="I100" t="str" cm="1">
        <f t="array" ref="I100">IFERROR(INDEX(Month_1!$B$4:$B$250,MATCH(0,COUNTIF($I$1:I99,Month_1!$B$4:$B$250),0)),"")</f>
        <v/>
      </c>
      <c r="J100" t="e" cm="1">
        <f t="array" ref="J100">IFERROR(INDEX($I$2:$I$1800,MATCH(0,COUNTIF($J$1:J99,$I$2:$I$1800),0)),NA())</f>
        <v>#N/A</v>
      </c>
      <c r="K100" t="e">
        <v>#N/A</v>
      </c>
    </row>
    <row r="101" spans="1:11">
      <c r="A101" cm="1">
        <f t="array" ref="A101">IFERROR(INDEX(Month_6!$C$4:$C$250,MATCH(0,COUNTIF($A$100:A100,Month_6!$C$4:$C$250),0)),"")</f>
        <v>0</v>
      </c>
      <c r="E101" t="str" cm="1">
        <f t="array" ref="E101">IFERROR(INDEX(Month_1!$D$4:$D$250,MATCH(0,COUNTIF($E$1:E100,Month_1!$D$4:$D$250),0)),"")</f>
        <v/>
      </c>
      <c r="F101" t="e" cm="1">
        <f t="array" ref="F101">IFERROR(INDEX($E$2:$E$1800,MATCH(0,COUNTIF($F$1:F100,$E$2:$E$1800),0)),NA())</f>
        <v>#N/A</v>
      </c>
      <c r="G101" t="e">
        <v>#N/A</v>
      </c>
      <c r="I101" t="str" cm="1">
        <f t="array" ref="I101">IFERROR(INDEX(Month_1!$B$4:$B$250,MATCH(0,COUNTIF($I$1:I100,Month_1!$B$4:$B$250),0)),"")</f>
        <v/>
      </c>
      <c r="J101" t="e" cm="1">
        <f t="array" ref="J101">IFERROR(INDEX($I$2:$I$1800,MATCH(0,COUNTIF($J$1:J100,$I$2:$I$1800),0)),NA())</f>
        <v>#N/A</v>
      </c>
      <c r="K101" t="e">
        <v>#N/A</v>
      </c>
    </row>
    <row r="102" spans="1:11">
      <c r="A102" t="str" cm="1">
        <f t="array" ref="A102">IFERROR(INDEX(Month_6!$C$4:$C$250,MATCH(0,COUNTIF($A$100:A101,Month_6!$C$4:$C$250),0)),"")</f>
        <v/>
      </c>
      <c r="E102" t="str" cm="1">
        <f t="array" ref="E102">IFERROR(INDEX(Month_1!$D$4:$D$250,MATCH(0,COUNTIF($E$1:E101,Month_1!$D$4:$D$250),0)),"")</f>
        <v/>
      </c>
      <c r="F102" t="e" cm="1">
        <f t="array" ref="F102">IFERROR(INDEX($E$2:$E$1800,MATCH(0,COUNTIF($F$1:F101,$E$2:$E$1800),0)),NA())</f>
        <v>#N/A</v>
      </c>
      <c r="G102" t="e">
        <v>#N/A</v>
      </c>
      <c r="I102" t="str" cm="1">
        <f t="array" ref="I102">IFERROR(INDEX(Month_1!$B$4:$B$250,MATCH(0,COUNTIF($I$1:I101,Month_1!$B$4:$B$250),0)),"")</f>
        <v/>
      </c>
      <c r="J102" t="e" cm="1">
        <f t="array" ref="J102">IFERROR(INDEX($I$2:$I$1800,MATCH(0,COUNTIF($J$1:J101,$I$2:$I$1800),0)),NA())</f>
        <v>#N/A</v>
      </c>
      <c r="K102" t="e">
        <v>#N/A</v>
      </c>
    </row>
    <row r="103" spans="1:11">
      <c r="A103" t="str" cm="1">
        <f t="array" ref="A103">IFERROR(INDEX(Month_6!$C$4:$C$250,MATCH(0,COUNTIF($A$100:A102,Month_6!$C$4:$C$250),0)),"")</f>
        <v/>
      </c>
      <c r="E103" t="str" cm="1">
        <f t="array" ref="E103">IFERROR(INDEX(Month_1!$D$4:$D$250,MATCH(0,COUNTIF($E$1:E102,Month_1!$D$4:$D$250),0)),"")</f>
        <v/>
      </c>
      <c r="F103" t="e" cm="1">
        <f t="array" ref="F103">IFERROR(INDEX($E$2:$E$1800,MATCH(0,COUNTIF($F$1:F102,$E$2:$E$1800),0)),NA())</f>
        <v>#N/A</v>
      </c>
      <c r="G103" t="e">
        <v>#N/A</v>
      </c>
      <c r="I103" t="str" cm="1">
        <f t="array" ref="I103">IFERROR(INDEX(Month_1!$B$4:$B$250,MATCH(0,COUNTIF($I$1:I102,Month_1!$B$4:$B$250),0)),"")</f>
        <v/>
      </c>
      <c r="J103" t="e" cm="1">
        <f t="array" ref="J103">IFERROR(INDEX($I$2:$I$1800,MATCH(0,COUNTIF($J$1:J102,$I$2:$I$1800),0)),NA())</f>
        <v>#N/A</v>
      </c>
      <c r="K103" t="e">
        <v>#N/A</v>
      </c>
    </row>
    <row r="104" spans="1:11">
      <c r="A104" t="str" cm="1">
        <f t="array" ref="A104">IFERROR(INDEX(Month_6!$C$4:$C$250,MATCH(0,COUNTIF($A$100:A103,Month_6!$C$4:$C$250),0)),"")</f>
        <v/>
      </c>
      <c r="E104" t="str" cm="1">
        <f t="array" ref="E104">IFERROR(INDEX(Month_1!$D$4:$D$250,MATCH(0,COUNTIF($E$1:E103,Month_1!$D$4:$D$250),0)),"")</f>
        <v/>
      </c>
      <c r="F104" t="e" cm="1">
        <f t="array" ref="F104">IFERROR(INDEX($E$2:$E$1800,MATCH(0,COUNTIF($F$1:F103,$E$2:$E$1800),0)),NA())</f>
        <v>#N/A</v>
      </c>
      <c r="G104" t="e">
        <v>#N/A</v>
      </c>
      <c r="I104" t="str" cm="1">
        <f t="array" ref="I104">IFERROR(INDEX(Month_1!$B$4:$B$250,MATCH(0,COUNTIF($I$1:I103,Month_1!$B$4:$B$250),0)),"")</f>
        <v/>
      </c>
      <c r="J104" t="e" cm="1">
        <f t="array" ref="J104">IFERROR(INDEX($I$2:$I$1800,MATCH(0,COUNTIF($J$1:J103,$I$2:$I$1800),0)),NA())</f>
        <v>#N/A</v>
      </c>
      <c r="K104" t="e">
        <v>#N/A</v>
      </c>
    </row>
    <row r="105" spans="1:11">
      <c r="A105" t="str" cm="1">
        <f t="array" ref="A105">IFERROR(INDEX(Month_6!$C$4:$C$250,MATCH(0,COUNTIF($A$100:A104,Month_6!$C$4:$C$250),0)),"")</f>
        <v/>
      </c>
      <c r="E105" t="str" cm="1">
        <f t="array" ref="E105">IFERROR(INDEX(Month_1!$D$4:$D$250,MATCH(0,COUNTIF($E$1:E104,Month_1!$D$4:$D$250),0)),"")</f>
        <v/>
      </c>
      <c r="F105" t="e" cm="1">
        <f t="array" ref="F105">IFERROR(INDEX($E$2:$E$1800,MATCH(0,COUNTIF($F$1:F104,$E$2:$E$1800),0)),NA())</f>
        <v>#N/A</v>
      </c>
      <c r="G105" t="e">
        <v>#N/A</v>
      </c>
      <c r="I105" t="str" cm="1">
        <f t="array" ref="I105">IFERROR(INDEX(Month_1!$B$4:$B$250,MATCH(0,COUNTIF($I$1:I104,Month_1!$B$4:$B$250),0)),"")</f>
        <v/>
      </c>
      <c r="J105" t="e" cm="1">
        <f t="array" ref="J105">IFERROR(INDEX($I$2:$I$1800,MATCH(0,COUNTIF($J$1:J104,$I$2:$I$1800),0)),NA())</f>
        <v>#N/A</v>
      </c>
      <c r="K105" t="e">
        <v>#N/A</v>
      </c>
    </row>
    <row r="106" spans="1:11">
      <c r="A106" t="str" cm="1">
        <f t="array" ref="A106">IFERROR(INDEX(Month_6!$C$4:$C$250,MATCH(0,COUNTIF($A$100:A105,Month_6!$C$4:$C$250),0)),"")</f>
        <v/>
      </c>
      <c r="E106" t="str" cm="1">
        <f t="array" ref="E106">IFERROR(INDEX(Month_1!$D$4:$D$250,MATCH(0,COUNTIF($E$1:E105,Month_1!$D$4:$D$250),0)),"")</f>
        <v/>
      </c>
      <c r="F106" t="e" cm="1">
        <f t="array" ref="F106">IFERROR(INDEX($E$2:$E$1800,MATCH(0,COUNTIF($F$1:F105,$E$2:$E$1800),0)),NA())</f>
        <v>#N/A</v>
      </c>
      <c r="G106" t="e">
        <v>#N/A</v>
      </c>
      <c r="I106" t="str" cm="1">
        <f t="array" ref="I106">IFERROR(INDEX(Month_1!$B$4:$B$250,MATCH(0,COUNTIF($I$1:I105,Month_1!$B$4:$B$250),0)),"")</f>
        <v/>
      </c>
      <c r="J106" t="e" cm="1">
        <f t="array" ref="J106">IFERROR(INDEX($I$2:$I$1800,MATCH(0,COUNTIF($J$1:J105,$I$2:$I$1800),0)),NA())</f>
        <v>#N/A</v>
      </c>
      <c r="K106" t="e">
        <v>#N/A</v>
      </c>
    </row>
    <row r="107" spans="1:11">
      <c r="A107" t="str" cm="1">
        <f t="array" ref="A107">IFERROR(INDEX(Month_6!$C$4:$C$250,MATCH(0,COUNTIF($A$100:A106,Month_6!$C$4:$C$250),0)),"")</f>
        <v/>
      </c>
      <c r="E107" t="str" cm="1">
        <f t="array" ref="E107">IFERROR(INDEX(Month_1!$D$4:$D$250,MATCH(0,COUNTIF($E$1:E106,Month_1!$D$4:$D$250),0)),"")</f>
        <v/>
      </c>
      <c r="F107" t="e" cm="1">
        <f t="array" ref="F107">IFERROR(INDEX($E$2:$E$1800,MATCH(0,COUNTIF($F$1:F106,$E$2:$E$1800),0)),NA())</f>
        <v>#N/A</v>
      </c>
      <c r="G107" t="e">
        <v>#N/A</v>
      </c>
      <c r="I107" t="str" cm="1">
        <f t="array" ref="I107">IFERROR(INDEX(Month_1!$B$4:$B$250,MATCH(0,COUNTIF($I$1:I106,Month_1!$B$4:$B$250),0)),"")</f>
        <v/>
      </c>
      <c r="J107" t="e" cm="1">
        <f t="array" ref="J107">IFERROR(INDEX($I$2:$I$1800,MATCH(0,COUNTIF($J$1:J106,$I$2:$I$1800),0)),NA())</f>
        <v>#N/A</v>
      </c>
      <c r="K107" t="e">
        <v>#N/A</v>
      </c>
    </row>
    <row r="108" spans="1:11">
      <c r="A108" t="str" cm="1">
        <f t="array" ref="A108">IFERROR(INDEX(Month_6!$C$4:$C$250,MATCH(0,COUNTIF($A$100:A107,Month_6!$C$4:$C$250),0)),"")</f>
        <v/>
      </c>
      <c r="E108" t="str" cm="1">
        <f t="array" ref="E108">IFERROR(INDEX(Month_1!$D$4:$D$250,MATCH(0,COUNTIF($E$1:E107,Month_1!$D$4:$D$250),0)),"")</f>
        <v/>
      </c>
      <c r="F108" t="e" cm="1">
        <f t="array" ref="F108">IFERROR(INDEX($E$2:$E$1800,MATCH(0,COUNTIF($F$1:F107,$E$2:$E$1800),0)),NA())</f>
        <v>#N/A</v>
      </c>
      <c r="G108" t="e">
        <v>#N/A</v>
      </c>
      <c r="I108" t="str" cm="1">
        <f t="array" ref="I108">IFERROR(INDEX(Month_1!$B$4:$B$250,MATCH(0,COUNTIF($I$1:I107,Month_1!$B$4:$B$250),0)),"")</f>
        <v/>
      </c>
      <c r="J108" t="e" cm="1">
        <f t="array" ref="J108">IFERROR(INDEX($I$2:$I$1800,MATCH(0,COUNTIF($J$1:J107,$I$2:$I$1800),0)),NA())</f>
        <v>#N/A</v>
      </c>
      <c r="K108" t="e">
        <v>#N/A</v>
      </c>
    </row>
    <row r="109" spans="1:11">
      <c r="A109" t="str" cm="1">
        <f t="array" ref="A109">IFERROR(INDEX(Month_6!$C$4:$C$250,MATCH(0,COUNTIF($A$100:A108,Month_6!$C$4:$C$250),0)),"")</f>
        <v/>
      </c>
      <c r="E109" t="str" cm="1">
        <f t="array" ref="E109">IFERROR(INDEX(Month_1!$D$4:$D$250,MATCH(0,COUNTIF($E$1:E108,Month_1!$D$4:$D$250),0)),"")</f>
        <v/>
      </c>
      <c r="F109" t="e" cm="1">
        <f t="array" ref="F109">IFERROR(INDEX($E$2:$E$1800,MATCH(0,COUNTIF($F$1:F108,$E$2:$E$1800),0)),NA())</f>
        <v>#N/A</v>
      </c>
      <c r="G109" t="e">
        <v>#N/A</v>
      </c>
      <c r="I109" t="str" cm="1">
        <f t="array" ref="I109">IFERROR(INDEX(Month_1!$B$4:$B$250,MATCH(0,COUNTIF($I$1:I108,Month_1!$B$4:$B$250),0)),"")</f>
        <v/>
      </c>
      <c r="J109" t="e" cm="1">
        <f t="array" ref="J109">IFERROR(INDEX($I$2:$I$1800,MATCH(0,COUNTIF($J$1:J108,$I$2:$I$1800),0)),NA())</f>
        <v>#N/A</v>
      </c>
      <c r="K109" t="e">
        <v>#N/A</v>
      </c>
    </row>
    <row r="110" spans="1:11">
      <c r="A110" t="str" cm="1">
        <f t="array" ref="A110">IFERROR(INDEX(Month_6!$C$4:$C$250,MATCH(0,COUNTIF($A$100:A109,Month_6!$C$4:$C$250),0)),"")</f>
        <v/>
      </c>
      <c r="E110" t="str" cm="1">
        <f t="array" ref="E110">IFERROR(INDEX(Month_1!$D$4:$D$250,MATCH(0,COUNTIF($E$1:E109,Month_1!$D$4:$D$250),0)),"")</f>
        <v/>
      </c>
      <c r="F110" t="e" cm="1">
        <f t="array" ref="F110">IFERROR(INDEX($E$2:$E$1800,MATCH(0,COUNTIF($F$1:F109,$E$2:$E$1800),0)),NA())</f>
        <v>#N/A</v>
      </c>
      <c r="G110" t="e">
        <v>#N/A</v>
      </c>
      <c r="I110" t="str" cm="1">
        <f t="array" ref="I110">IFERROR(INDEX(Month_1!$B$4:$B$250,MATCH(0,COUNTIF($I$1:I109,Month_1!$B$4:$B$250),0)),"")</f>
        <v/>
      </c>
      <c r="J110" t="e" cm="1">
        <f t="array" ref="J110">IFERROR(INDEX($I$2:$I$1800,MATCH(0,COUNTIF($J$1:J109,$I$2:$I$1800),0)),NA())</f>
        <v>#N/A</v>
      </c>
      <c r="K110" t="e">
        <v>#N/A</v>
      </c>
    </row>
    <row r="111" spans="1:11">
      <c r="A111" t="str" cm="1">
        <f t="array" ref="A111">IFERROR(INDEX(Month_6!$C$4:$C$250,MATCH(0,COUNTIF($A$100:A110,Month_6!$C$4:$C$250),0)),"")</f>
        <v/>
      </c>
      <c r="E111" t="str" cm="1">
        <f t="array" ref="E111">IFERROR(INDEX(Month_1!$D$4:$D$250,MATCH(0,COUNTIF($E$1:E110,Month_1!$D$4:$D$250),0)),"")</f>
        <v/>
      </c>
      <c r="F111" t="e" cm="1">
        <f t="array" ref="F111">IFERROR(INDEX($E$2:$E$1800,MATCH(0,COUNTIF($F$1:F110,$E$2:$E$1800),0)),NA())</f>
        <v>#N/A</v>
      </c>
      <c r="G111" t="e">
        <v>#N/A</v>
      </c>
      <c r="I111" t="str" cm="1">
        <f t="array" ref="I111">IFERROR(INDEX(Month_1!$B$4:$B$250,MATCH(0,COUNTIF($I$1:I110,Month_1!$B$4:$B$250),0)),"")</f>
        <v/>
      </c>
      <c r="J111" t="e" cm="1">
        <f t="array" ref="J111">IFERROR(INDEX($I$2:$I$1800,MATCH(0,COUNTIF($J$1:J110,$I$2:$I$1800),0)),NA())</f>
        <v>#N/A</v>
      </c>
      <c r="K111" t="e">
        <v>#N/A</v>
      </c>
    </row>
    <row r="112" spans="1:11">
      <c r="A112" t="str" cm="1">
        <f t="array" ref="A112">IFERROR(INDEX(Month_6!$C$4:$C$250,MATCH(0,COUNTIF($A$100:A111,Month_6!$C$4:$C$250),0)),"")</f>
        <v/>
      </c>
      <c r="E112" t="str" cm="1">
        <f t="array" ref="E112">IFERROR(INDEX(Month_1!$D$4:$D$250,MATCH(0,COUNTIF($E$1:E111,Month_1!$D$4:$D$250),0)),"")</f>
        <v/>
      </c>
      <c r="F112" t="e" cm="1">
        <f t="array" ref="F112">IFERROR(INDEX($E$2:$E$1800,MATCH(0,COUNTIF($F$1:F111,$E$2:$E$1800),0)),NA())</f>
        <v>#N/A</v>
      </c>
      <c r="G112" t="e">
        <v>#N/A</v>
      </c>
      <c r="I112" t="str" cm="1">
        <f t="array" ref="I112">IFERROR(INDEX(Month_1!$B$4:$B$250,MATCH(0,COUNTIF($I$1:I111,Month_1!$B$4:$B$250),0)),"")</f>
        <v/>
      </c>
      <c r="J112" t="e" cm="1">
        <f t="array" ref="J112">IFERROR(INDEX($I$2:$I$1800,MATCH(0,COUNTIF($J$1:J111,$I$2:$I$1800),0)),NA())</f>
        <v>#N/A</v>
      </c>
      <c r="K112" t="e">
        <v>#N/A</v>
      </c>
    </row>
    <row r="113" spans="1:11">
      <c r="A113" t="str" cm="1">
        <f t="array" ref="A113">IFERROR(INDEX(Month_6!$C$4:$C$250,MATCH(0,COUNTIF($A$100:A112,Month_6!$C$4:$C$250),0)),"")</f>
        <v/>
      </c>
      <c r="E113" t="str" cm="1">
        <f t="array" ref="E113">IFERROR(INDEX(Month_1!$D$4:$D$250,MATCH(0,COUNTIF($E$1:E112,Month_1!$D$4:$D$250),0)),"")</f>
        <v/>
      </c>
      <c r="F113" t="e" cm="1">
        <f t="array" ref="F113">IFERROR(INDEX($E$2:$E$1800,MATCH(0,COUNTIF($F$1:F112,$E$2:$E$1800),0)),NA())</f>
        <v>#N/A</v>
      </c>
      <c r="G113" t="e">
        <v>#N/A</v>
      </c>
      <c r="I113" t="str" cm="1">
        <f t="array" ref="I113">IFERROR(INDEX(Month_1!$B$4:$B$250,MATCH(0,COUNTIF($I$1:I112,Month_1!$B$4:$B$250),0)),"")</f>
        <v/>
      </c>
      <c r="J113" t="e" cm="1">
        <f t="array" ref="J113">IFERROR(INDEX($I$2:$I$1800,MATCH(0,COUNTIF($J$1:J112,$I$2:$I$1800),0)),NA())</f>
        <v>#N/A</v>
      </c>
      <c r="K113" t="e">
        <v>#N/A</v>
      </c>
    </row>
    <row r="114" spans="1:11">
      <c r="A114" t="str" cm="1">
        <f t="array" ref="A114">IFERROR(INDEX(Month_6!$C$4:$C$250,MATCH(0,COUNTIF($A$100:A113,Month_6!$C$4:$C$250),0)),"")</f>
        <v/>
      </c>
      <c r="E114" t="str" cm="1">
        <f t="array" ref="E114">IFERROR(INDEX(Month_1!$D$4:$D$250,MATCH(0,COUNTIF($E$1:E113,Month_1!$D$4:$D$250),0)),"")</f>
        <v/>
      </c>
      <c r="F114" t="e" cm="1">
        <f t="array" ref="F114">IFERROR(INDEX($E$2:$E$1800,MATCH(0,COUNTIF($F$1:F113,$E$2:$E$1800),0)),NA())</f>
        <v>#N/A</v>
      </c>
      <c r="G114" t="e">
        <v>#N/A</v>
      </c>
      <c r="I114" t="str" cm="1">
        <f t="array" ref="I114">IFERROR(INDEX(Month_1!$B$4:$B$250,MATCH(0,COUNTIF($I$1:I113,Month_1!$B$4:$B$250),0)),"")</f>
        <v/>
      </c>
      <c r="J114" t="e" cm="1">
        <f t="array" ref="J114">IFERROR(INDEX($I$2:$I$1800,MATCH(0,COUNTIF($J$1:J113,$I$2:$I$1800),0)),NA())</f>
        <v>#N/A</v>
      </c>
      <c r="K114" t="e">
        <v>#N/A</v>
      </c>
    </row>
    <row r="115" spans="1:11">
      <c r="A115" t="str" cm="1">
        <f t="array" ref="A115">IFERROR(INDEX(Month_6!$C$4:$C$250,MATCH(0,COUNTIF($A$100:A114,Month_6!$C$4:$C$250),0)),"")</f>
        <v/>
      </c>
      <c r="E115" t="str" cm="1">
        <f t="array" ref="E115">IFERROR(INDEX(Month_1!$D$4:$D$250,MATCH(0,COUNTIF($E$1:E114,Month_1!$D$4:$D$250),0)),"")</f>
        <v/>
      </c>
      <c r="F115" t="e" cm="1">
        <f t="array" ref="F115">IFERROR(INDEX($E$2:$E$1800,MATCH(0,COUNTIF($F$1:F114,$E$2:$E$1800),0)),NA())</f>
        <v>#N/A</v>
      </c>
      <c r="G115" t="e">
        <v>#N/A</v>
      </c>
      <c r="I115" t="str" cm="1">
        <f t="array" ref="I115">IFERROR(INDEX(Month_1!$B$4:$B$250,MATCH(0,COUNTIF($I$1:I114,Month_1!$B$4:$B$250),0)),"")</f>
        <v/>
      </c>
      <c r="J115" t="e" cm="1">
        <f t="array" ref="J115">IFERROR(INDEX($I$2:$I$1800,MATCH(0,COUNTIF($J$1:J114,$I$2:$I$1800),0)),NA())</f>
        <v>#N/A</v>
      </c>
      <c r="K115" t="e">
        <v>#N/A</v>
      </c>
    </row>
    <row r="116" spans="1:11">
      <c r="A116" t="str" cm="1">
        <f t="array" ref="A116">IFERROR(INDEX(Month_6!$C$4:$C$250,MATCH(0,COUNTIF($A$100:A115,Month_6!$C$4:$C$250),0)),"")</f>
        <v/>
      </c>
      <c r="E116" t="str" cm="1">
        <f t="array" ref="E116">IFERROR(INDEX(Month_1!$D$4:$D$250,MATCH(0,COUNTIF($E$1:E115,Month_1!$D$4:$D$250),0)),"")</f>
        <v/>
      </c>
      <c r="F116" t="e" cm="1">
        <f t="array" ref="F116">IFERROR(INDEX($E$2:$E$1800,MATCH(0,COUNTIF($F$1:F115,$E$2:$E$1800),0)),NA())</f>
        <v>#N/A</v>
      </c>
      <c r="G116" t="e">
        <v>#N/A</v>
      </c>
      <c r="I116" t="str" cm="1">
        <f t="array" ref="I116">IFERROR(INDEX(Month_1!$B$4:$B$250,MATCH(0,COUNTIF($I$1:I115,Month_1!$B$4:$B$250),0)),"")</f>
        <v/>
      </c>
      <c r="J116" t="e" cm="1">
        <f t="array" ref="J116">IFERROR(INDEX($I$2:$I$1800,MATCH(0,COUNTIF($J$1:J115,$I$2:$I$1800),0)),NA())</f>
        <v>#N/A</v>
      </c>
      <c r="K116" t="e">
        <v>#N/A</v>
      </c>
    </row>
    <row r="117" spans="1:11">
      <c r="A117" t="str" cm="1">
        <f t="array" ref="A117">IFERROR(INDEX(Month_6!$C$4:$C$250,MATCH(0,COUNTIF($A$100:A116,Month_6!$C$4:$C$250),0)),"")</f>
        <v/>
      </c>
      <c r="E117" t="str" cm="1">
        <f t="array" ref="E117">IFERROR(INDEX(Month_1!$D$4:$D$250,MATCH(0,COUNTIF($E$1:E116,Month_1!$D$4:$D$250),0)),"")</f>
        <v/>
      </c>
      <c r="F117" t="e" cm="1">
        <f t="array" ref="F117">IFERROR(INDEX($E$2:$E$1800,MATCH(0,COUNTIF($F$1:F116,$E$2:$E$1800),0)),NA())</f>
        <v>#N/A</v>
      </c>
      <c r="G117" t="e">
        <v>#N/A</v>
      </c>
      <c r="I117" t="str" cm="1">
        <f t="array" ref="I117">IFERROR(INDEX(Month_1!$B$4:$B$250,MATCH(0,COUNTIF($I$1:I116,Month_1!$B$4:$B$250),0)),"")</f>
        <v/>
      </c>
      <c r="J117" t="e" cm="1">
        <f t="array" ref="J117">IFERROR(INDEX($I$2:$I$1800,MATCH(0,COUNTIF($J$1:J116,$I$2:$I$1800),0)),NA())</f>
        <v>#N/A</v>
      </c>
      <c r="K117" t="e">
        <v>#N/A</v>
      </c>
    </row>
    <row r="118" spans="1:11">
      <c r="A118" t="str" cm="1">
        <f t="array" ref="A118">IFERROR(INDEX(Month_6!$C$4:$C$250,MATCH(0,COUNTIF($A$100:A117,Month_6!$C$4:$C$250),0)),"")</f>
        <v/>
      </c>
      <c r="E118" t="str" cm="1">
        <f t="array" ref="E118">IFERROR(INDEX(Month_1!$D$4:$D$250,MATCH(0,COUNTIF($E$1:E117,Month_1!$D$4:$D$250),0)),"")</f>
        <v/>
      </c>
      <c r="F118" t="e" cm="1">
        <f t="array" ref="F118">IFERROR(INDEX($E$2:$E$1800,MATCH(0,COUNTIF($F$1:F117,$E$2:$E$1800),0)),NA())</f>
        <v>#N/A</v>
      </c>
      <c r="G118" t="e">
        <v>#N/A</v>
      </c>
      <c r="I118" t="str" cm="1">
        <f t="array" ref="I118">IFERROR(INDEX(Month_1!$B$4:$B$250,MATCH(0,COUNTIF($I$1:I117,Month_1!$B$4:$B$250),0)),"")</f>
        <v/>
      </c>
      <c r="J118" t="e" cm="1">
        <f t="array" ref="J118">IFERROR(INDEX($I$2:$I$1800,MATCH(0,COUNTIF($J$1:J117,$I$2:$I$1800),0)),NA())</f>
        <v>#N/A</v>
      </c>
      <c r="K118" t="e">
        <v>#N/A</v>
      </c>
    </row>
    <row r="119" spans="1:11">
      <c r="A119" t="str" cm="1">
        <f t="array" ref="A119">IFERROR(INDEX(Month_6!$C$4:$C$250,MATCH(0,COUNTIF($A$100:A118,Month_6!$C$4:$C$250),0)),"")</f>
        <v/>
      </c>
      <c r="E119" t="str" cm="1">
        <f t="array" ref="E119">IFERROR(INDEX(Month_1!$D$4:$D$250,MATCH(0,COUNTIF($E$1:E118,Month_1!$D$4:$D$250),0)),"")</f>
        <v/>
      </c>
      <c r="F119" t="e" cm="1">
        <f t="array" ref="F119">IFERROR(INDEX($E$2:$E$1800,MATCH(0,COUNTIF($F$1:F118,$E$2:$E$1800),0)),NA())</f>
        <v>#N/A</v>
      </c>
      <c r="G119" t="e">
        <v>#N/A</v>
      </c>
      <c r="I119" t="str" cm="1">
        <f t="array" ref="I119">IFERROR(INDEX(Month_1!$B$4:$B$250,MATCH(0,COUNTIF($I$1:I118,Month_1!$B$4:$B$250),0)),"")</f>
        <v/>
      </c>
      <c r="J119" t="e" cm="1">
        <f t="array" ref="J119">IFERROR(INDEX($I$2:$I$1800,MATCH(0,COUNTIF($J$1:J118,$I$2:$I$1800),0)),NA())</f>
        <v>#N/A</v>
      </c>
      <c r="K119" t="e">
        <v>#N/A</v>
      </c>
    </row>
    <row r="120" spans="1:11">
      <c r="A120" t="str" cm="1">
        <f t="array" ref="A120">IFERROR(INDEX(Month_6!$C$4:$C$250,MATCH(0,COUNTIF($A$100:A119,Month_6!$C$4:$C$250),0)),"")</f>
        <v/>
      </c>
      <c r="E120" t="str" cm="1">
        <f t="array" ref="E120">IFERROR(INDEX(Month_1!$D$4:$D$250,MATCH(0,COUNTIF($E$1:E119,Month_1!$D$4:$D$250),0)),"")</f>
        <v/>
      </c>
      <c r="F120" t="e" cm="1">
        <f t="array" ref="F120">IFERROR(INDEX($E$2:$E$1800,MATCH(0,COUNTIF($F$1:F119,$E$2:$E$1800),0)),NA())</f>
        <v>#N/A</v>
      </c>
      <c r="G120" t="e">
        <v>#N/A</v>
      </c>
      <c r="I120" t="str" cm="1">
        <f t="array" ref="I120">IFERROR(INDEX(Month_1!$B$4:$B$250,MATCH(0,COUNTIF($I$1:I119,Month_1!$B$4:$B$250),0)),"")</f>
        <v/>
      </c>
      <c r="J120" t="e" cm="1">
        <f t="array" ref="J120">IFERROR(INDEX($I$2:$I$1800,MATCH(0,COUNTIF($J$1:J119,$I$2:$I$1800),0)),NA())</f>
        <v>#N/A</v>
      </c>
      <c r="K120" t="e">
        <v>#N/A</v>
      </c>
    </row>
    <row r="121" spans="1:11">
      <c r="A121" cm="1">
        <f t="array" ref="A121">IFERROR(INDEX(Month_7!$C$4:$C$250,MATCH(0,COUNTIF($A$120:A120,Month_7!$C$4:$C$250),0)),"")</f>
        <v>0</v>
      </c>
      <c r="E121" t="str" cm="1">
        <f t="array" ref="E121">IFERROR(INDEX(Month_1!$D$4:$D$250,MATCH(0,COUNTIF($E$1:E120,Month_1!$D$4:$D$250),0)),"")</f>
        <v/>
      </c>
      <c r="F121" t="e" cm="1">
        <f t="array" ref="F121">IFERROR(INDEX($E$2:$E$1800,MATCH(0,COUNTIF($F$1:F120,$E$2:$E$1800),0)),NA())</f>
        <v>#N/A</v>
      </c>
      <c r="G121" t="e">
        <v>#N/A</v>
      </c>
      <c r="I121" t="str" cm="1">
        <f t="array" ref="I121">IFERROR(INDEX(Month_1!$B$4:$B$250,MATCH(0,COUNTIF($I$1:I120,Month_1!$B$4:$B$250),0)),"")</f>
        <v/>
      </c>
      <c r="J121" t="e" cm="1">
        <f t="array" ref="J121">IFERROR(INDEX($I$2:$I$1800,MATCH(0,COUNTIF($J$1:J120,$I$2:$I$1800),0)),NA())</f>
        <v>#N/A</v>
      </c>
      <c r="K121" t="e">
        <v>#N/A</v>
      </c>
    </row>
    <row r="122" spans="1:11">
      <c r="A122" t="str" cm="1">
        <f t="array" ref="A122">IFERROR(INDEX(Month_7!$C$4:$C$250,MATCH(0,COUNTIF($A$120:A121,Month_7!$C$4:$C$250),0)),"")</f>
        <v/>
      </c>
      <c r="E122" t="str" cm="1">
        <f t="array" ref="E122">IFERROR(INDEX(Month_1!$D$4:$D$250,MATCH(0,COUNTIF($E$1:E121,Month_1!$D$4:$D$250),0)),"")</f>
        <v/>
      </c>
      <c r="F122" t="e" cm="1">
        <f t="array" ref="F122">IFERROR(INDEX($E$2:$E$1800,MATCH(0,COUNTIF($F$1:F121,$E$2:$E$1800),0)),NA())</f>
        <v>#N/A</v>
      </c>
      <c r="G122" t="e">
        <v>#N/A</v>
      </c>
      <c r="I122" t="str" cm="1">
        <f t="array" ref="I122">IFERROR(INDEX(Month_1!$B$4:$B$250,MATCH(0,COUNTIF($I$1:I121,Month_1!$B$4:$B$250),0)),"")</f>
        <v/>
      </c>
      <c r="J122" t="e" cm="1">
        <f t="array" ref="J122">IFERROR(INDEX($I$2:$I$1800,MATCH(0,COUNTIF($J$1:J121,$I$2:$I$1800),0)),NA())</f>
        <v>#N/A</v>
      </c>
      <c r="K122" t="e">
        <v>#N/A</v>
      </c>
    </row>
    <row r="123" spans="1:11">
      <c r="A123" t="str" cm="1">
        <f t="array" ref="A123">IFERROR(INDEX(Month_7!$C$4:$C$250,MATCH(0,COUNTIF($A$120:A122,Month_7!$C$4:$C$250),0)),"")</f>
        <v/>
      </c>
      <c r="E123" t="str" cm="1">
        <f t="array" ref="E123">IFERROR(INDEX(Month_1!$D$4:$D$250,MATCH(0,COUNTIF($E$1:E122,Month_1!$D$4:$D$250),0)),"")</f>
        <v/>
      </c>
      <c r="F123" t="e" cm="1">
        <f t="array" ref="F123">IFERROR(INDEX($E$2:$E$1800,MATCH(0,COUNTIF($F$1:F122,$E$2:$E$1800),0)),NA())</f>
        <v>#N/A</v>
      </c>
      <c r="G123" t="e">
        <v>#N/A</v>
      </c>
      <c r="I123" t="str" cm="1">
        <f t="array" ref="I123">IFERROR(INDEX(Month_1!$B$4:$B$250,MATCH(0,COUNTIF($I$1:I122,Month_1!$B$4:$B$250),0)),"")</f>
        <v/>
      </c>
      <c r="J123" t="e" cm="1">
        <f t="array" ref="J123">IFERROR(INDEX($I$2:$I$1800,MATCH(0,COUNTIF($J$1:J122,$I$2:$I$1800),0)),NA())</f>
        <v>#N/A</v>
      </c>
      <c r="K123" t="e">
        <v>#N/A</v>
      </c>
    </row>
    <row r="124" spans="1:11">
      <c r="A124" t="str" cm="1">
        <f t="array" ref="A124">IFERROR(INDEX(Month_7!$C$4:$C$250,MATCH(0,COUNTIF($A$120:A123,Month_7!$C$4:$C$250),0)),"")</f>
        <v/>
      </c>
      <c r="E124" t="str" cm="1">
        <f t="array" ref="E124">IFERROR(INDEX(Month_1!$D$4:$D$250,MATCH(0,COUNTIF($E$1:E123,Month_1!$D$4:$D$250),0)),"")</f>
        <v/>
      </c>
      <c r="F124" t="e" cm="1">
        <f t="array" ref="F124">IFERROR(INDEX($E$2:$E$1800,MATCH(0,COUNTIF($F$1:F123,$E$2:$E$1800),0)),NA())</f>
        <v>#N/A</v>
      </c>
      <c r="G124" t="e">
        <v>#N/A</v>
      </c>
      <c r="I124" t="str" cm="1">
        <f t="array" ref="I124">IFERROR(INDEX(Month_1!$B$4:$B$250,MATCH(0,COUNTIF($I$1:I123,Month_1!$B$4:$B$250),0)),"")</f>
        <v/>
      </c>
      <c r="J124" t="e" cm="1">
        <f t="array" ref="J124">IFERROR(INDEX($I$2:$I$1800,MATCH(0,COUNTIF($J$1:J123,$I$2:$I$1800),0)),NA())</f>
        <v>#N/A</v>
      </c>
      <c r="K124" t="e">
        <v>#N/A</v>
      </c>
    </row>
    <row r="125" spans="1:11">
      <c r="A125" t="str" cm="1">
        <f t="array" ref="A125">IFERROR(INDEX(Month_7!$C$4:$C$250,MATCH(0,COUNTIF($A$120:A124,Month_7!$C$4:$C$250),0)),"")</f>
        <v/>
      </c>
      <c r="E125" t="str" cm="1">
        <f t="array" ref="E125">IFERROR(INDEX(Month_1!$D$4:$D$250,MATCH(0,COUNTIF($E$1:E124,Month_1!$D$4:$D$250),0)),"")</f>
        <v/>
      </c>
      <c r="F125" t="e" cm="1">
        <f t="array" ref="F125">IFERROR(INDEX($E$2:$E$1800,MATCH(0,COUNTIF($F$1:F124,$E$2:$E$1800),0)),NA())</f>
        <v>#N/A</v>
      </c>
      <c r="G125" t="e">
        <v>#N/A</v>
      </c>
      <c r="I125" t="str" cm="1">
        <f t="array" ref="I125">IFERROR(INDEX(Month_1!$B$4:$B$250,MATCH(0,COUNTIF($I$1:I124,Month_1!$B$4:$B$250),0)),"")</f>
        <v/>
      </c>
      <c r="J125" t="e" cm="1">
        <f t="array" ref="J125">IFERROR(INDEX($I$2:$I$1800,MATCH(0,COUNTIF($J$1:J124,$I$2:$I$1800),0)),NA())</f>
        <v>#N/A</v>
      </c>
      <c r="K125" t="e">
        <v>#N/A</v>
      </c>
    </row>
    <row r="126" spans="1:11">
      <c r="A126" t="str" cm="1">
        <f t="array" ref="A126">IFERROR(INDEX(Month_7!$C$4:$C$250,MATCH(0,COUNTIF($A$120:A125,Month_7!$C$4:$C$250),0)),"")</f>
        <v/>
      </c>
      <c r="E126" t="str" cm="1">
        <f t="array" ref="E126">IFERROR(INDEX(Month_1!$D$4:$D$250,MATCH(0,COUNTIF($E$1:E125,Month_1!$D$4:$D$250),0)),"")</f>
        <v/>
      </c>
      <c r="F126" t="e" cm="1">
        <f t="array" ref="F126">IFERROR(INDEX($E$2:$E$1800,MATCH(0,COUNTIF($F$1:F125,$E$2:$E$1800),0)),NA())</f>
        <v>#N/A</v>
      </c>
      <c r="G126" t="e">
        <v>#N/A</v>
      </c>
      <c r="I126" t="str" cm="1">
        <f t="array" ref="I126">IFERROR(INDEX(Month_1!$B$4:$B$250,MATCH(0,COUNTIF($I$1:I125,Month_1!$B$4:$B$250),0)),"")</f>
        <v/>
      </c>
      <c r="J126" t="e" cm="1">
        <f t="array" ref="J126">IFERROR(INDEX($I$2:$I$1800,MATCH(0,COUNTIF($J$1:J125,$I$2:$I$1800),0)),NA())</f>
        <v>#N/A</v>
      </c>
      <c r="K126" t="e">
        <v>#N/A</v>
      </c>
    </row>
    <row r="127" spans="1:11">
      <c r="A127" t="str" cm="1">
        <f t="array" ref="A127">IFERROR(INDEX(Month_7!$C$4:$C$250,MATCH(0,COUNTIF($A$120:A126,Month_7!$C$4:$C$250),0)),"")</f>
        <v/>
      </c>
      <c r="E127" t="str" cm="1">
        <f t="array" ref="E127">IFERROR(INDEX(Month_1!$D$4:$D$250,MATCH(0,COUNTIF($E$1:E126,Month_1!$D$4:$D$250),0)),"")</f>
        <v/>
      </c>
      <c r="F127" t="e" cm="1">
        <f t="array" ref="F127">IFERROR(INDEX($E$2:$E$1800,MATCH(0,COUNTIF($F$1:F126,$E$2:$E$1800),0)),NA())</f>
        <v>#N/A</v>
      </c>
      <c r="G127" t="e">
        <v>#N/A</v>
      </c>
      <c r="I127" t="str" cm="1">
        <f t="array" ref="I127">IFERROR(INDEX(Month_1!$B$4:$B$250,MATCH(0,COUNTIF($I$1:I126,Month_1!$B$4:$B$250),0)),"")</f>
        <v/>
      </c>
      <c r="J127" t="e" cm="1">
        <f t="array" ref="J127">IFERROR(INDEX($I$2:$I$1800,MATCH(0,COUNTIF($J$1:J126,$I$2:$I$1800),0)),NA())</f>
        <v>#N/A</v>
      </c>
      <c r="K127" t="e">
        <v>#N/A</v>
      </c>
    </row>
    <row r="128" spans="1:11">
      <c r="A128" t="str" cm="1">
        <f t="array" ref="A128">IFERROR(INDEX(Month_7!$C$4:$C$250,MATCH(0,COUNTIF($A$120:A127,Month_7!$C$4:$C$250),0)),"")</f>
        <v/>
      </c>
      <c r="E128" t="str" cm="1">
        <f t="array" ref="E128">IFERROR(INDEX(Month_1!$D$4:$D$250,MATCH(0,COUNTIF($E$1:E127,Month_1!$D$4:$D$250),0)),"")</f>
        <v/>
      </c>
      <c r="F128" t="e" cm="1">
        <f t="array" ref="F128">IFERROR(INDEX($E$2:$E$1800,MATCH(0,COUNTIF($F$1:F127,$E$2:$E$1800),0)),NA())</f>
        <v>#N/A</v>
      </c>
      <c r="G128" t="e">
        <v>#N/A</v>
      </c>
      <c r="I128" t="str" cm="1">
        <f t="array" ref="I128">IFERROR(INDEX(Month_1!$B$4:$B$250,MATCH(0,COUNTIF($I$1:I127,Month_1!$B$4:$B$250),0)),"")</f>
        <v/>
      </c>
      <c r="J128" t="e" cm="1">
        <f t="array" ref="J128">IFERROR(INDEX($I$2:$I$1800,MATCH(0,COUNTIF($J$1:J127,$I$2:$I$1800),0)),NA())</f>
        <v>#N/A</v>
      </c>
      <c r="K128" t="e">
        <v>#N/A</v>
      </c>
    </row>
    <row r="129" spans="1:11">
      <c r="A129" t="str" cm="1">
        <f t="array" ref="A129">IFERROR(INDEX(Month_7!$C$4:$C$250,MATCH(0,COUNTIF($A$120:A128,Month_7!$C$4:$C$250),0)),"")</f>
        <v/>
      </c>
      <c r="E129" t="str" cm="1">
        <f t="array" ref="E129">IFERROR(INDEX(Month_1!$D$4:$D$250,MATCH(0,COUNTIF($E$1:E128,Month_1!$D$4:$D$250),0)),"")</f>
        <v/>
      </c>
      <c r="F129" t="e" cm="1">
        <f t="array" ref="F129">IFERROR(INDEX($E$2:$E$1800,MATCH(0,COUNTIF($F$1:F128,$E$2:$E$1800),0)),NA())</f>
        <v>#N/A</v>
      </c>
      <c r="G129" t="e">
        <v>#N/A</v>
      </c>
      <c r="I129" t="str" cm="1">
        <f t="array" ref="I129">IFERROR(INDEX(Month_1!$B$4:$B$250,MATCH(0,COUNTIF($I$1:I128,Month_1!$B$4:$B$250),0)),"")</f>
        <v/>
      </c>
      <c r="J129" t="e" cm="1">
        <f t="array" ref="J129">IFERROR(INDEX($I$2:$I$1800,MATCH(0,COUNTIF($J$1:J128,$I$2:$I$1800),0)),NA())</f>
        <v>#N/A</v>
      </c>
      <c r="K129" t="e">
        <v>#N/A</v>
      </c>
    </row>
    <row r="130" spans="1:11">
      <c r="A130" t="str" cm="1">
        <f t="array" ref="A130">IFERROR(INDEX(Month_7!$C$4:$C$250,MATCH(0,COUNTIF($A$120:A129,Month_7!$C$4:$C$250),0)),"")</f>
        <v/>
      </c>
      <c r="E130" t="str" cm="1">
        <f t="array" ref="E130">IFERROR(INDEX(Month_1!$D$4:$D$250,MATCH(0,COUNTIF($E$1:E129,Month_1!$D$4:$D$250),0)),"")</f>
        <v/>
      </c>
      <c r="F130" t="e" cm="1">
        <f t="array" ref="F130">IFERROR(INDEX($E$2:$E$1800,MATCH(0,COUNTIF($F$1:F129,$E$2:$E$1800),0)),NA())</f>
        <v>#N/A</v>
      </c>
      <c r="G130" t="e">
        <v>#N/A</v>
      </c>
      <c r="I130" t="str" cm="1">
        <f t="array" ref="I130">IFERROR(INDEX(Month_1!$B$4:$B$250,MATCH(0,COUNTIF($I$1:I129,Month_1!$B$4:$B$250),0)),"")</f>
        <v/>
      </c>
      <c r="J130" t="e" cm="1">
        <f t="array" ref="J130">IFERROR(INDEX($I$2:$I$1800,MATCH(0,COUNTIF($J$1:J129,$I$2:$I$1800),0)),NA())</f>
        <v>#N/A</v>
      </c>
      <c r="K130" t="e">
        <v>#N/A</v>
      </c>
    </row>
    <row r="131" spans="1:11">
      <c r="A131" t="str" cm="1">
        <f t="array" ref="A131">IFERROR(INDEX(Month_7!$C$4:$C$250,MATCH(0,COUNTIF($A$120:A130,Month_7!$C$4:$C$250),0)),"")</f>
        <v/>
      </c>
      <c r="E131" t="str" cm="1">
        <f t="array" ref="E131">IFERROR(INDEX(Month_1!$D$4:$D$250,MATCH(0,COUNTIF($E$1:E130,Month_1!$D$4:$D$250),0)),"")</f>
        <v/>
      </c>
      <c r="F131" t="e" cm="1">
        <f t="array" ref="F131">IFERROR(INDEX($E$2:$E$1800,MATCH(0,COUNTIF($F$1:F130,$E$2:$E$1800),0)),NA())</f>
        <v>#N/A</v>
      </c>
      <c r="G131" t="e">
        <v>#N/A</v>
      </c>
      <c r="I131" t="str" cm="1">
        <f t="array" ref="I131">IFERROR(INDEX(Month_1!$B$4:$B$250,MATCH(0,COUNTIF($I$1:I130,Month_1!$B$4:$B$250),0)),"")</f>
        <v/>
      </c>
      <c r="J131" t="e" cm="1">
        <f t="array" ref="J131">IFERROR(INDEX($I$2:$I$1800,MATCH(0,COUNTIF($J$1:J130,$I$2:$I$1800),0)),NA())</f>
        <v>#N/A</v>
      </c>
      <c r="K131" t="e">
        <v>#N/A</v>
      </c>
    </row>
    <row r="132" spans="1:11">
      <c r="A132" t="str" cm="1">
        <f t="array" ref="A132">IFERROR(INDEX(Month_7!$C$4:$C$250,MATCH(0,COUNTIF($A$120:A131,Month_7!$C$4:$C$250),0)),"")</f>
        <v/>
      </c>
      <c r="E132" t="str" cm="1">
        <f t="array" ref="E132">IFERROR(INDEX(Month_1!$D$4:$D$250,MATCH(0,COUNTIF($E$1:E131,Month_1!$D$4:$D$250),0)),"")</f>
        <v/>
      </c>
      <c r="F132" t="e" cm="1">
        <f t="array" ref="F132">IFERROR(INDEX($E$2:$E$1800,MATCH(0,COUNTIF($F$1:F131,$E$2:$E$1800),0)),NA())</f>
        <v>#N/A</v>
      </c>
      <c r="G132" t="e">
        <v>#N/A</v>
      </c>
      <c r="I132" t="str" cm="1">
        <f t="array" ref="I132">IFERROR(INDEX(Month_1!$B$4:$B$250,MATCH(0,COUNTIF($I$1:I131,Month_1!$B$4:$B$250),0)),"")</f>
        <v/>
      </c>
      <c r="J132" t="e" cm="1">
        <f t="array" ref="J132">IFERROR(INDEX($I$2:$I$1800,MATCH(0,COUNTIF($J$1:J131,$I$2:$I$1800),0)),NA())</f>
        <v>#N/A</v>
      </c>
      <c r="K132" t="e">
        <v>#N/A</v>
      </c>
    </row>
    <row r="133" spans="1:11">
      <c r="A133" t="str" cm="1">
        <f t="array" ref="A133">IFERROR(INDEX(Month_7!$C$4:$C$250,MATCH(0,COUNTIF($A$120:A132,Month_7!$C$4:$C$250),0)),"")</f>
        <v/>
      </c>
      <c r="E133" t="str" cm="1">
        <f t="array" ref="E133">IFERROR(INDEX(Month_1!$D$4:$D$250,MATCH(0,COUNTIF($E$1:E132,Month_1!$D$4:$D$250),0)),"")</f>
        <v/>
      </c>
      <c r="F133" t="e" cm="1">
        <f t="array" ref="F133">IFERROR(INDEX($E$2:$E$1800,MATCH(0,COUNTIF($F$1:F132,$E$2:$E$1800),0)),NA())</f>
        <v>#N/A</v>
      </c>
      <c r="G133" t="e">
        <v>#N/A</v>
      </c>
      <c r="I133" t="str" cm="1">
        <f t="array" ref="I133">IFERROR(INDEX(Month_1!$B$4:$B$250,MATCH(0,COUNTIF($I$1:I132,Month_1!$B$4:$B$250),0)),"")</f>
        <v/>
      </c>
      <c r="J133" t="e" cm="1">
        <f t="array" ref="J133">IFERROR(INDEX($I$2:$I$1800,MATCH(0,COUNTIF($J$1:J132,$I$2:$I$1800),0)),NA())</f>
        <v>#N/A</v>
      </c>
      <c r="K133" t="e">
        <v>#N/A</v>
      </c>
    </row>
    <row r="134" spans="1:11">
      <c r="A134" t="str" cm="1">
        <f t="array" ref="A134">IFERROR(INDEX(Month_7!$C$4:$C$250,MATCH(0,COUNTIF($A$120:A133,Month_7!$C$4:$C$250),0)),"")</f>
        <v/>
      </c>
      <c r="E134" t="str" cm="1">
        <f t="array" ref="E134">IFERROR(INDEX(Month_1!$D$4:$D$250,MATCH(0,COUNTIF($E$1:E133,Month_1!$D$4:$D$250),0)),"")</f>
        <v/>
      </c>
      <c r="F134" t="e" cm="1">
        <f t="array" ref="F134">IFERROR(INDEX($E$2:$E$1800,MATCH(0,COUNTIF($F$1:F133,$E$2:$E$1800),0)),NA())</f>
        <v>#N/A</v>
      </c>
      <c r="G134" t="e">
        <v>#N/A</v>
      </c>
      <c r="I134" t="str" cm="1">
        <f t="array" ref="I134">IFERROR(INDEX(Month_1!$B$4:$B$250,MATCH(0,COUNTIF($I$1:I133,Month_1!$B$4:$B$250),0)),"")</f>
        <v/>
      </c>
      <c r="J134" t="e" cm="1">
        <f t="array" ref="J134">IFERROR(INDEX($I$2:$I$1800,MATCH(0,COUNTIF($J$1:J133,$I$2:$I$1800),0)),NA())</f>
        <v>#N/A</v>
      </c>
      <c r="K134" t="e">
        <v>#N/A</v>
      </c>
    </row>
    <row r="135" spans="1:11">
      <c r="A135" t="str" cm="1">
        <f t="array" ref="A135">IFERROR(INDEX(Month_7!$C$4:$C$250,MATCH(0,COUNTIF($A$120:A134,Month_7!$C$4:$C$250),0)),"")</f>
        <v/>
      </c>
      <c r="E135" t="str" cm="1">
        <f t="array" ref="E135">IFERROR(INDEX(Month_1!$D$4:$D$250,MATCH(0,COUNTIF($E$1:E134,Month_1!$D$4:$D$250),0)),"")</f>
        <v/>
      </c>
      <c r="F135" t="e" cm="1">
        <f t="array" ref="F135">IFERROR(INDEX($E$2:$E$1800,MATCH(0,COUNTIF($F$1:F134,$E$2:$E$1800),0)),NA())</f>
        <v>#N/A</v>
      </c>
      <c r="G135" t="e">
        <v>#N/A</v>
      </c>
      <c r="I135" t="str" cm="1">
        <f t="array" ref="I135">IFERROR(INDEX(Month_1!$B$4:$B$250,MATCH(0,COUNTIF($I$1:I134,Month_1!$B$4:$B$250),0)),"")</f>
        <v/>
      </c>
      <c r="J135" t="e" cm="1">
        <f t="array" ref="J135">IFERROR(INDEX($I$2:$I$1800,MATCH(0,COUNTIF($J$1:J134,$I$2:$I$1800),0)),NA())</f>
        <v>#N/A</v>
      </c>
      <c r="K135" t="e">
        <v>#N/A</v>
      </c>
    </row>
    <row r="136" spans="1:11">
      <c r="A136" t="str" cm="1">
        <f t="array" ref="A136">IFERROR(INDEX(Month_7!$C$4:$C$250,MATCH(0,COUNTIF($A$120:A135,Month_7!$C$4:$C$250),0)),"")</f>
        <v/>
      </c>
      <c r="E136" t="str" cm="1">
        <f t="array" ref="E136">IFERROR(INDEX(Month_1!$D$4:$D$250,MATCH(0,COUNTIF($E$1:E135,Month_1!$D$4:$D$250),0)),"")</f>
        <v/>
      </c>
      <c r="F136" t="e" cm="1">
        <f t="array" ref="F136">IFERROR(INDEX($E$2:$E$1800,MATCH(0,COUNTIF($F$1:F135,$E$2:$E$1800),0)),NA())</f>
        <v>#N/A</v>
      </c>
      <c r="G136" t="e">
        <v>#N/A</v>
      </c>
      <c r="I136" t="str" cm="1">
        <f t="array" ref="I136">IFERROR(INDEX(Month_1!$B$4:$B$250,MATCH(0,COUNTIF($I$1:I135,Month_1!$B$4:$B$250),0)),"")</f>
        <v/>
      </c>
      <c r="J136" t="e" cm="1">
        <f t="array" ref="J136">IFERROR(INDEX($I$2:$I$1800,MATCH(0,COUNTIF($J$1:J135,$I$2:$I$1800),0)),NA())</f>
        <v>#N/A</v>
      </c>
      <c r="K136" t="e">
        <v>#N/A</v>
      </c>
    </row>
    <row r="137" spans="1:11">
      <c r="A137" t="str" cm="1">
        <f t="array" ref="A137">IFERROR(INDEX(Month_7!$C$4:$C$250,MATCH(0,COUNTIF($A$120:A136,Month_7!$C$4:$C$250),0)),"")</f>
        <v/>
      </c>
      <c r="E137" t="str" cm="1">
        <f t="array" ref="E137">IFERROR(INDEX(Month_1!$D$4:$D$250,MATCH(0,COUNTIF($E$1:E136,Month_1!$D$4:$D$250),0)),"")</f>
        <v/>
      </c>
      <c r="F137" t="e" cm="1">
        <f t="array" ref="F137">IFERROR(INDEX($E$2:$E$1800,MATCH(0,COUNTIF($F$1:F136,$E$2:$E$1800),0)),NA())</f>
        <v>#N/A</v>
      </c>
      <c r="G137" t="e">
        <v>#N/A</v>
      </c>
      <c r="I137" t="str" cm="1">
        <f t="array" ref="I137">IFERROR(INDEX(Month_1!$B$4:$B$250,MATCH(0,COUNTIF($I$1:I136,Month_1!$B$4:$B$250),0)),"")</f>
        <v/>
      </c>
      <c r="J137" t="e" cm="1">
        <f t="array" ref="J137">IFERROR(INDEX($I$2:$I$1800,MATCH(0,COUNTIF($J$1:J136,$I$2:$I$1800),0)),NA())</f>
        <v>#N/A</v>
      </c>
      <c r="K137" t="e">
        <v>#N/A</v>
      </c>
    </row>
    <row r="138" spans="1:11">
      <c r="A138" t="str" cm="1">
        <f t="array" ref="A138">IFERROR(INDEX(Month_7!$C$4:$C$250,MATCH(0,COUNTIF($A$120:A137,Month_7!$C$4:$C$250),0)),"")</f>
        <v/>
      </c>
      <c r="E138" t="str" cm="1">
        <f t="array" ref="E138">IFERROR(INDEX(Month_1!$D$4:$D$250,MATCH(0,COUNTIF($E$1:E137,Month_1!$D$4:$D$250),0)),"")</f>
        <v/>
      </c>
      <c r="F138" t="e" cm="1">
        <f t="array" ref="F138">IFERROR(INDEX($E$2:$E$1800,MATCH(0,COUNTIF($F$1:F137,$E$2:$E$1800),0)),NA())</f>
        <v>#N/A</v>
      </c>
      <c r="G138" t="e">
        <v>#N/A</v>
      </c>
      <c r="I138" t="str" cm="1">
        <f t="array" ref="I138">IFERROR(INDEX(Month_1!$B$4:$B$250,MATCH(0,COUNTIF($I$1:I137,Month_1!$B$4:$B$250),0)),"")</f>
        <v/>
      </c>
      <c r="J138" t="e" cm="1">
        <f t="array" ref="J138">IFERROR(INDEX($I$2:$I$1800,MATCH(0,COUNTIF($J$1:J137,$I$2:$I$1800),0)),NA())</f>
        <v>#N/A</v>
      </c>
      <c r="K138" t="e">
        <v>#N/A</v>
      </c>
    </row>
    <row r="139" spans="1:11">
      <c r="A139" t="str" cm="1">
        <f t="array" ref="A139">IFERROR(INDEX(Month_7!$C$4:$C$250,MATCH(0,COUNTIF($A$120:A138,Month_7!$C$4:$C$250),0)),"")</f>
        <v/>
      </c>
      <c r="E139" t="str" cm="1">
        <f t="array" ref="E139">IFERROR(INDEX(Month_1!$D$4:$D$250,MATCH(0,COUNTIF($E$1:E138,Month_1!$D$4:$D$250),0)),"")</f>
        <v/>
      </c>
      <c r="F139" t="e" cm="1">
        <f t="array" ref="F139">IFERROR(INDEX($E$2:$E$1800,MATCH(0,COUNTIF($F$1:F138,$E$2:$E$1800),0)),NA())</f>
        <v>#N/A</v>
      </c>
      <c r="G139" t="e">
        <v>#N/A</v>
      </c>
      <c r="I139" t="str" cm="1">
        <f t="array" ref="I139">IFERROR(INDEX(Month_1!$B$4:$B$250,MATCH(0,COUNTIF($I$1:I138,Month_1!$B$4:$B$250),0)),"")</f>
        <v/>
      </c>
      <c r="J139" t="e" cm="1">
        <f t="array" ref="J139">IFERROR(INDEX($I$2:$I$1800,MATCH(0,COUNTIF($J$1:J138,$I$2:$I$1800),0)),NA())</f>
        <v>#N/A</v>
      </c>
      <c r="K139" t="e">
        <v>#N/A</v>
      </c>
    </row>
    <row r="140" spans="1:11">
      <c r="A140" t="str" cm="1">
        <f t="array" ref="A140">IFERROR(INDEX(Month_7!$C$4:$C$250,MATCH(0,COUNTIF($A$120:A139,Month_7!$C$4:$C$250),0)),"")</f>
        <v/>
      </c>
      <c r="E140" t="str" cm="1">
        <f t="array" ref="E140">IFERROR(INDEX(Month_1!$D$4:$D$250,MATCH(0,COUNTIF($E$1:E139,Month_1!$D$4:$D$250),0)),"")</f>
        <v/>
      </c>
      <c r="F140" t="e" cm="1">
        <f t="array" ref="F140">IFERROR(INDEX($E$2:$E$1800,MATCH(0,COUNTIF($F$1:F139,$E$2:$E$1800),0)),NA())</f>
        <v>#N/A</v>
      </c>
      <c r="G140" t="e">
        <v>#N/A</v>
      </c>
      <c r="I140" t="str" cm="1">
        <f t="array" ref="I140">IFERROR(INDEX(Month_1!$B$4:$B$250,MATCH(0,COUNTIF($I$1:I139,Month_1!$B$4:$B$250),0)),"")</f>
        <v/>
      </c>
      <c r="J140" t="e" cm="1">
        <f t="array" ref="J140">IFERROR(INDEX($I$2:$I$1800,MATCH(0,COUNTIF($J$1:J139,$I$2:$I$1800),0)),NA())</f>
        <v>#N/A</v>
      </c>
      <c r="K140" t="e">
        <v>#N/A</v>
      </c>
    </row>
    <row r="141" spans="1:11">
      <c r="A141" cm="1">
        <f t="array" ref="A141">IFERROR(INDEX(Month_8!$C$4:$C$250,MATCH(0,COUNTIF($A$140:A140,Month_8!$C$4:$C$250),0)),"")</f>
        <v>0</v>
      </c>
      <c r="E141" t="str" cm="1">
        <f t="array" ref="E141">IFERROR(INDEX(Month_1!$D$4:$D$250,MATCH(0,COUNTIF($E$1:E140,Month_1!$D$4:$D$250),0)),"")</f>
        <v/>
      </c>
      <c r="F141" t="e" cm="1">
        <f t="array" ref="F141">IFERROR(INDEX($E$2:$E$1800,MATCH(0,COUNTIF($F$1:F140,$E$2:$E$1800),0)),NA())</f>
        <v>#N/A</v>
      </c>
      <c r="G141" t="e">
        <v>#N/A</v>
      </c>
      <c r="I141" t="str" cm="1">
        <f t="array" ref="I141">IFERROR(INDEX(Month_1!$B$4:$B$250,MATCH(0,COUNTIF($I$1:I140,Month_1!$B$4:$B$250),0)),"")</f>
        <v/>
      </c>
      <c r="J141" t="e" cm="1">
        <f t="array" ref="J141">IFERROR(INDEX($I$2:$I$1800,MATCH(0,COUNTIF($J$1:J140,$I$2:$I$1800),0)),NA())</f>
        <v>#N/A</v>
      </c>
      <c r="K141" t="e">
        <v>#N/A</v>
      </c>
    </row>
    <row r="142" spans="1:11">
      <c r="A142" t="str" cm="1">
        <f t="array" ref="A142">IFERROR(INDEX(Month_8!$C$4:$C$250,MATCH(0,COUNTIF($A$140:A141,Month_8!$C$4:$C$250),0)),"")</f>
        <v/>
      </c>
      <c r="E142" t="str" cm="1">
        <f t="array" ref="E142">IFERROR(INDEX(Month_1!$D$4:$D$250,MATCH(0,COUNTIF($E$1:E141,Month_1!$D$4:$D$250),0)),"")</f>
        <v/>
      </c>
      <c r="F142" t="e" cm="1">
        <f t="array" ref="F142">IFERROR(INDEX($E$2:$E$1800,MATCH(0,COUNTIF($F$1:F141,$E$2:$E$1800),0)),NA())</f>
        <v>#N/A</v>
      </c>
      <c r="G142" t="e">
        <v>#N/A</v>
      </c>
      <c r="I142" t="str" cm="1">
        <f t="array" ref="I142">IFERROR(INDEX(Month_1!$B$4:$B$250,MATCH(0,COUNTIF($I$1:I141,Month_1!$B$4:$B$250),0)),"")</f>
        <v/>
      </c>
      <c r="J142" t="e" cm="1">
        <f t="array" ref="J142">IFERROR(INDEX($I$2:$I$1800,MATCH(0,COUNTIF($J$1:J141,$I$2:$I$1800),0)),NA())</f>
        <v>#N/A</v>
      </c>
      <c r="K142" t="e">
        <v>#N/A</v>
      </c>
    </row>
    <row r="143" spans="1:11">
      <c r="A143" t="str" cm="1">
        <f t="array" ref="A143">IFERROR(INDEX(Month_8!$C$4:$C$250,MATCH(0,COUNTIF($A$140:A142,Month_8!$C$4:$C$250),0)),"")</f>
        <v/>
      </c>
      <c r="E143" t="str" cm="1">
        <f t="array" ref="E143">IFERROR(INDEX(Month_1!$D$4:$D$250,MATCH(0,COUNTIF($E$1:E142,Month_1!$D$4:$D$250),0)),"")</f>
        <v/>
      </c>
      <c r="F143" t="e" cm="1">
        <f t="array" ref="F143">IFERROR(INDEX($E$2:$E$1800,MATCH(0,COUNTIF($F$1:F142,$E$2:$E$1800),0)),NA())</f>
        <v>#N/A</v>
      </c>
      <c r="G143" t="e">
        <v>#N/A</v>
      </c>
      <c r="I143" t="str" cm="1">
        <f t="array" ref="I143">IFERROR(INDEX(Month_1!$B$4:$B$250,MATCH(0,COUNTIF($I$1:I142,Month_1!$B$4:$B$250),0)),"")</f>
        <v/>
      </c>
      <c r="J143" t="e" cm="1">
        <f t="array" ref="J143">IFERROR(INDEX($I$2:$I$1800,MATCH(0,COUNTIF($J$1:J142,$I$2:$I$1800),0)),NA())</f>
        <v>#N/A</v>
      </c>
      <c r="K143" t="e">
        <v>#N/A</v>
      </c>
    </row>
    <row r="144" spans="1:11">
      <c r="A144" t="str" cm="1">
        <f t="array" ref="A144">IFERROR(INDEX(Month_8!$C$4:$C$250,MATCH(0,COUNTIF($A$140:A143,Month_8!$C$4:$C$250),0)),"")</f>
        <v/>
      </c>
      <c r="E144" t="str" cm="1">
        <f t="array" ref="E144">IFERROR(INDEX(Month_1!$D$4:$D$250,MATCH(0,COUNTIF($E$1:E143,Month_1!$D$4:$D$250),0)),"")</f>
        <v/>
      </c>
      <c r="F144" t="e" cm="1">
        <f t="array" ref="F144">IFERROR(INDEX($E$2:$E$1800,MATCH(0,COUNTIF($F$1:F143,$E$2:$E$1800),0)),NA())</f>
        <v>#N/A</v>
      </c>
      <c r="G144" t="e">
        <v>#N/A</v>
      </c>
      <c r="I144" t="str" cm="1">
        <f t="array" ref="I144">IFERROR(INDEX(Month_1!$B$4:$B$250,MATCH(0,COUNTIF($I$1:I143,Month_1!$B$4:$B$250),0)),"")</f>
        <v/>
      </c>
      <c r="J144" t="e" cm="1">
        <f t="array" ref="J144">IFERROR(INDEX($I$2:$I$1800,MATCH(0,COUNTIF($J$1:J143,$I$2:$I$1800),0)),NA())</f>
        <v>#N/A</v>
      </c>
      <c r="K144" t="e">
        <v>#N/A</v>
      </c>
    </row>
    <row r="145" spans="1:11">
      <c r="A145" t="str" cm="1">
        <f t="array" ref="A145">IFERROR(INDEX(Month_8!$C$4:$C$250,MATCH(0,COUNTIF($A$140:A144,Month_8!$C$4:$C$250),0)),"")</f>
        <v/>
      </c>
      <c r="E145" t="str" cm="1">
        <f t="array" ref="E145">IFERROR(INDEX(Month_1!$D$4:$D$250,MATCH(0,COUNTIF($E$1:E144,Month_1!$D$4:$D$250),0)),"")</f>
        <v/>
      </c>
      <c r="F145" t="e" cm="1">
        <f t="array" ref="F145">IFERROR(INDEX($E$2:$E$1800,MATCH(0,COUNTIF($F$1:F144,$E$2:$E$1800),0)),NA())</f>
        <v>#N/A</v>
      </c>
      <c r="G145" t="e">
        <v>#N/A</v>
      </c>
      <c r="I145" t="str" cm="1">
        <f t="array" ref="I145">IFERROR(INDEX(Month_1!$B$4:$B$250,MATCH(0,COUNTIF($I$1:I144,Month_1!$B$4:$B$250),0)),"")</f>
        <v/>
      </c>
      <c r="J145" t="e" cm="1">
        <f t="array" ref="J145">IFERROR(INDEX($I$2:$I$1800,MATCH(0,COUNTIF($J$1:J144,$I$2:$I$1800),0)),NA())</f>
        <v>#N/A</v>
      </c>
      <c r="K145" t="e">
        <v>#N/A</v>
      </c>
    </row>
    <row r="146" spans="1:11">
      <c r="A146" t="str" cm="1">
        <f t="array" ref="A146">IFERROR(INDEX(Month_8!$C$4:$C$250,MATCH(0,COUNTIF($A$140:A145,Month_8!$C$4:$C$250),0)),"")</f>
        <v/>
      </c>
      <c r="E146" t="str" cm="1">
        <f t="array" ref="E146">IFERROR(INDEX(Month_1!$D$4:$D$250,MATCH(0,COUNTIF($E$1:E145,Month_1!$D$4:$D$250),0)),"")</f>
        <v/>
      </c>
      <c r="F146" t="e" cm="1">
        <f t="array" ref="F146">IFERROR(INDEX($E$2:$E$1800,MATCH(0,COUNTIF($F$1:F145,$E$2:$E$1800),0)),NA())</f>
        <v>#N/A</v>
      </c>
      <c r="G146" t="e">
        <v>#N/A</v>
      </c>
      <c r="I146" t="str" cm="1">
        <f t="array" ref="I146">IFERROR(INDEX(Month_1!$B$4:$B$250,MATCH(0,COUNTIF($I$1:I145,Month_1!$B$4:$B$250),0)),"")</f>
        <v/>
      </c>
      <c r="J146" t="e" cm="1">
        <f t="array" ref="J146">IFERROR(INDEX($I$2:$I$1800,MATCH(0,COUNTIF($J$1:J145,$I$2:$I$1800),0)),NA())</f>
        <v>#N/A</v>
      </c>
      <c r="K146" t="e">
        <v>#N/A</v>
      </c>
    </row>
    <row r="147" spans="1:11">
      <c r="A147" t="str" cm="1">
        <f t="array" ref="A147">IFERROR(INDEX(Month_8!$C$4:$C$250,MATCH(0,COUNTIF($A$140:A146,Month_8!$C$4:$C$250),0)),"")</f>
        <v/>
      </c>
      <c r="E147" t="str" cm="1">
        <f t="array" ref="E147">IFERROR(INDEX(Month_1!$D$4:$D$250,MATCH(0,COUNTIF($E$1:E146,Month_1!$D$4:$D$250),0)),"")</f>
        <v/>
      </c>
      <c r="F147" t="e" cm="1">
        <f t="array" ref="F147">IFERROR(INDEX($E$2:$E$1800,MATCH(0,COUNTIF($F$1:F146,$E$2:$E$1800),0)),NA())</f>
        <v>#N/A</v>
      </c>
      <c r="G147" t="e">
        <v>#N/A</v>
      </c>
      <c r="I147" t="str" cm="1">
        <f t="array" ref="I147">IFERROR(INDEX(Month_1!$B$4:$B$250,MATCH(0,COUNTIF($I$1:I146,Month_1!$B$4:$B$250),0)),"")</f>
        <v/>
      </c>
      <c r="J147" t="e" cm="1">
        <f t="array" ref="J147">IFERROR(INDEX($I$2:$I$1800,MATCH(0,COUNTIF($J$1:J146,$I$2:$I$1800),0)),NA())</f>
        <v>#N/A</v>
      </c>
      <c r="K147" t="e">
        <v>#N/A</v>
      </c>
    </row>
    <row r="148" spans="1:11">
      <c r="A148" t="str" cm="1">
        <f t="array" ref="A148">IFERROR(INDEX(Month_8!$C$4:$C$250,MATCH(0,COUNTIF($A$140:A147,Month_8!$C$4:$C$250),0)),"")</f>
        <v/>
      </c>
      <c r="E148" t="str" cm="1">
        <f t="array" ref="E148">IFERROR(INDEX(Month_1!$D$4:$D$250,MATCH(0,COUNTIF($E$1:E147,Month_1!$D$4:$D$250),0)),"")</f>
        <v/>
      </c>
      <c r="F148" t="e" cm="1">
        <f t="array" ref="F148">IFERROR(INDEX($E$2:$E$1800,MATCH(0,COUNTIF($F$1:F147,$E$2:$E$1800),0)),NA())</f>
        <v>#N/A</v>
      </c>
      <c r="G148" t="e">
        <v>#N/A</v>
      </c>
      <c r="I148" t="str" cm="1">
        <f t="array" ref="I148">IFERROR(INDEX(Month_1!$B$4:$B$250,MATCH(0,COUNTIF($I$1:I147,Month_1!$B$4:$B$250),0)),"")</f>
        <v/>
      </c>
      <c r="J148" t="e" cm="1">
        <f t="array" ref="J148">IFERROR(INDEX($I$2:$I$1800,MATCH(0,COUNTIF($J$1:J147,$I$2:$I$1800),0)),NA())</f>
        <v>#N/A</v>
      </c>
      <c r="K148" t="e">
        <v>#N/A</v>
      </c>
    </row>
    <row r="149" spans="1:11">
      <c r="A149" t="str" cm="1">
        <f t="array" ref="A149">IFERROR(INDEX(Month_8!$C$4:$C$250,MATCH(0,COUNTIF($A$140:A148,Month_8!$C$4:$C$250),0)),"")</f>
        <v/>
      </c>
      <c r="E149" t="str" cm="1">
        <f t="array" ref="E149">IFERROR(INDEX(Month_1!$D$4:$D$250,MATCH(0,COUNTIF($E$1:E148,Month_1!$D$4:$D$250),0)),"")</f>
        <v/>
      </c>
      <c r="F149" t="e" cm="1">
        <f t="array" ref="F149">IFERROR(INDEX($E$2:$E$1800,MATCH(0,COUNTIF($F$1:F148,$E$2:$E$1800),0)),NA())</f>
        <v>#N/A</v>
      </c>
      <c r="G149" t="e">
        <v>#N/A</v>
      </c>
      <c r="I149" t="str" cm="1">
        <f t="array" ref="I149">IFERROR(INDEX(Month_1!$B$4:$B$250,MATCH(0,COUNTIF($I$1:I148,Month_1!$B$4:$B$250),0)),"")</f>
        <v/>
      </c>
      <c r="J149" t="e" cm="1">
        <f t="array" ref="J149">IFERROR(INDEX($I$2:$I$1800,MATCH(0,COUNTIF($J$1:J148,$I$2:$I$1800),0)),NA())</f>
        <v>#N/A</v>
      </c>
      <c r="K149" t="e">
        <v>#N/A</v>
      </c>
    </row>
    <row r="150" spans="1:11">
      <c r="A150" t="str" cm="1">
        <f t="array" ref="A150">IFERROR(INDEX(Month_8!$C$4:$C$250,MATCH(0,COUNTIF($A$140:A149,Month_8!$C$4:$C$250),0)),"")</f>
        <v/>
      </c>
      <c r="E150" t="str" cm="1">
        <f t="array" ref="E150">IFERROR(INDEX(Month_1!$D$4:$D$250,MATCH(0,COUNTIF($E$1:E149,Month_1!$D$4:$D$250),0)),"")</f>
        <v/>
      </c>
      <c r="F150" t="e" cm="1">
        <f t="array" ref="F150">IFERROR(INDEX($E$2:$E$1800,MATCH(0,COUNTIF($F$1:F149,$E$2:$E$1800),0)),NA())</f>
        <v>#N/A</v>
      </c>
      <c r="G150" t="e">
        <v>#N/A</v>
      </c>
      <c r="I150" t="str" cm="1">
        <f t="array" ref="I150">IFERROR(INDEX(Month_1!$B$4:$B$250,MATCH(0,COUNTIF($I$1:I149,Month_1!$B$4:$B$250),0)),"")</f>
        <v/>
      </c>
      <c r="J150" t="e" cm="1">
        <f t="array" ref="J150">IFERROR(INDEX($I$2:$I$1800,MATCH(0,COUNTIF($J$1:J149,$I$2:$I$1800),0)),NA())</f>
        <v>#N/A</v>
      </c>
      <c r="K150" t="e">
        <v>#N/A</v>
      </c>
    </row>
    <row r="151" spans="1:11">
      <c r="A151" t="str" cm="1">
        <f t="array" ref="A151">IFERROR(INDEX(Month_8!$C$4:$C$250,MATCH(0,COUNTIF($A$140:A150,Month_8!$C$4:$C$250),0)),"")</f>
        <v/>
      </c>
      <c r="E151" cm="1">
        <f t="array" ref="E151">IFERROR(INDEX(Month_2!$D$4:$D$250,MATCH(0,COUNTIF($E$150:E150,Month_2!$D$4:$D$250),0)),"")</f>
        <v>0</v>
      </c>
      <c r="F151" t="e" cm="1">
        <f t="array" ref="F151">IFERROR(INDEX($E$2:$E$1800,MATCH(0,COUNTIF($F$1:F150,$E$2:$E$1800),0)),NA())</f>
        <v>#N/A</v>
      </c>
      <c r="G151" t="e">
        <v>#N/A</v>
      </c>
      <c r="I151" cm="1">
        <f t="array" ref="I151">IFERROR(INDEX(Month_2!$B$4:$B$250,MATCH(0,COUNTIF($I$150:I150,Month_2!$B$4:$B$250),0)),"")</f>
        <v>0</v>
      </c>
      <c r="J151" t="e" cm="1">
        <f t="array" ref="J151">IFERROR(INDEX($I$2:$I$1800,MATCH(0,COUNTIF($J$1:J150,$I$2:$I$1800),0)),NA())</f>
        <v>#N/A</v>
      </c>
      <c r="K151" t="e">
        <v>#N/A</v>
      </c>
    </row>
    <row r="152" spans="1:11">
      <c r="A152" t="str" cm="1">
        <f t="array" ref="A152">IFERROR(INDEX(Month_8!$C$4:$C$250,MATCH(0,COUNTIF($A$140:A151,Month_8!$C$4:$C$250),0)),"")</f>
        <v/>
      </c>
      <c r="E152" t="str" cm="1">
        <f t="array" ref="E152">IFERROR(INDEX(Month_2!$D$4:$D$250,MATCH(0,COUNTIF($E$150:E151,Month_2!$D$4:$D$250),0)),"")</f>
        <v/>
      </c>
      <c r="F152" t="e" cm="1">
        <f t="array" ref="F152">IFERROR(INDEX($E$2:$E$1800,MATCH(0,COUNTIF($F$1:F151,$E$2:$E$1800),0)),NA())</f>
        <v>#N/A</v>
      </c>
      <c r="G152" t="e">
        <v>#N/A</v>
      </c>
      <c r="I152" t="str" cm="1">
        <f t="array" ref="I152">IFERROR(INDEX(Month_2!$B$4:$B$250,MATCH(0,COUNTIF($I$150:I151,Month_2!$B$4:$B$250),0)),"")</f>
        <v/>
      </c>
      <c r="J152" t="e" cm="1">
        <f t="array" ref="J152">IFERROR(INDEX($I$2:$I$1800,MATCH(0,COUNTIF($J$1:J151,$I$2:$I$1800),0)),NA())</f>
        <v>#N/A</v>
      </c>
      <c r="K152" t="e">
        <v>#N/A</v>
      </c>
    </row>
    <row r="153" spans="1:11">
      <c r="A153" t="str" cm="1">
        <f t="array" ref="A153">IFERROR(INDEX(Month_8!$C$4:$C$250,MATCH(0,COUNTIF($A$140:A152,Month_8!$C$4:$C$250),0)),"")</f>
        <v/>
      </c>
      <c r="E153" t="str" cm="1">
        <f t="array" ref="E153">IFERROR(INDEX(Month_2!$D$4:$D$250,MATCH(0,COUNTIF($E$150:E152,Month_2!$D$4:$D$250),0)),"")</f>
        <v/>
      </c>
      <c r="F153" t="e" cm="1">
        <f t="array" ref="F153">IFERROR(INDEX($E$2:$E$1800,MATCH(0,COUNTIF($F$1:F152,$E$2:$E$1800),0)),NA())</f>
        <v>#N/A</v>
      </c>
      <c r="G153" t="e">
        <v>#N/A</v>
      </c>
      <c r="I153" t="str" cm="1">
        <f t="array" ref="I153">IFERROR(INDEX(Month_2!$B$4:$B$250,MATCH(0,COUNTIF($I$150:I152,Month_2!$B$4:$B$250),0)),"")</f>
        <v/>
      </c>
      <c r="J153" t="e" cm="1">
        <f t="array" ref="J153">IFERROR(INDEX($I$2:$I$1800,MATCH(0,COUNTIF($J$1:J152,$I$2:$I$1800),0)),NA())</f>
        <v>#N/A</v>
      </c>
      <c r="K153" t="e">
        <v>#N/A</v>
      </c>
    </row>
    <row r="154" spans="1:11">
      <c r="A154" t="str" cm="1">
        <f t="array" ref="A154">IFERROR(INDEX(Month_8!$C$4:$C$250,MATCH(0,COUNTIF($A$140:A153,Month_8!$C$4:$C$250),0)),"")</f>
        <v/>
      </c>
      <c r="E154" t="str" cm="1">
        <f t="array" ref="E154">IFERROR(INDEX(Month_2!$D$4:$D$250,MATCH(0,COUNTIF($E$150:E153,Month_2!$D$4:$D$250),0)),"")</f>
        <v/>
      </c>
      <c r="F154" t="e" cm="1">
        <f t="array" ref="F154">IFERROR(INDEX($E$2:$E$1800,MATCH(0,COUNTIF($F$1:F153,$E$2:$E$1800),0)),NA())</f>
        <v>#N/A</v>
      </c>
      <c r="G154" t="e">
        <v>#N/A</v>
      </c>
      <c r="I154" t="str" cm="1">
        <f t="array" ref="I154">IFERROR(INDEX(Month_2!$B$4:$B$250,MATCH(0,COUNTIF($I$150:I153,Month_2!$B$4:$B$250),0)),"")</f>
        <v/>
      </c>
      <c r="J154" t="e" cm="1">
        <f t="array" ref="J154">IFERROR(INDEX($I$2:$I$1800,MATCH(0,COUNTIF($J$1:J153,$I$2:$I$1800),0)),NA())</f>
        <v>#N/A</v>
      </c>
      <c r="K154" t="e">
        <v>#N/A</v>
      </c>
    </row>
    <row r="155" spans="1:11">
      <c r="A155" t="str" cm="1">
        <f t="array" ref="A155">IFERROR(INDEX(Month_8!$C$4:$C$250,MATCH(0,COUNTIF($A$140:A154,Month_8!$C$4:$C$250),0)),"")</f>
        <v/>
      </c>
      <c r="E155" t="str" cm="1">
        <f t="array" ref="E155">IFERROR(INDEX(Month_2!$D$4:$D$250,MATCH(0,COUNTIF($E$150:E154,Month_2!$D$4:$D$250),0)),"")</f>
        <v/>
      </c>
      <c r="F155" t="e" cm="1">
        <f t="array" ref="F155">IFERROR(INDEX($E$2:$E$1800,MATCH(0,COUNTIF($F$1:F154,$E$2:$E$1800),0)),NA())</f>
        <v>#N/A</v>
      </c>
      <c r="G155" t="e">
        <v>#N/A</v>
      </c>
      <c r="I155" t="str" cm="1">
        <f t="array" ref="I155">IFERROR(INDEX(Month_2!$B$4:$B$250,MATCH(0,COUNTIF($I$150:I154,Month_2!$B$4:$B$250),0)),"")</f>
        <v/>
      </c>
      <c r="J155" t="e" cm="1">
        <f t="array" ref="J155">IFERROR(INDEX($I$2:$I$1800,MATCH(0,COUNTIF($J$1:J154,$I$2:$I$1800),0)),NA())</f>
        <v>#N/A</v>
      </c>
      <c r="K155" t="e">
        <v>#N/A</v>
      </c>
    </row>
    <row r="156" spans="1:11">
      <c r="A156" t="str" cm="1">
        <f t="array" ref="A156">IFERROR(INDEX(Month_8!$C$4:$C$250,MATCH(0,COUNTIF($A$140:A155,Month_8!$C$4:$C$250),0)),"")</f>
        <v/>
      </c>
      <c r="E156" t="str" cm="1">
        <f t="array" ref="E156">IFERROR(INDEX(Month_2!$D$4:$D$250,MATCH(0,COUNTIF($E$150:E155,Month_2!$D$4:$D$250),0)),"")</f>
        <v/>
      </c>
      <c r="F156" t="e" cm="1">
        <f t="array" ref="F156">IFERROR(INDEX($E$2:$E$1800,MATCH(0,COUNTIF($F$1:F155,$E$2:$E$1800),0)),NA())</f>
        <v>#N/A</v>
      </c>
      <c r="G156" t="e">
        <v>#N/A</v>
      </c>
      <c r="I156" t="str" cm="1">
        <f t="array" ref="I156">IFERROR(INDEX(Month_2!$B$4:$B$250,MATCH(0,COUNTIF($I$150:I155,Month_2!$B$4:$B$250),0)),"")</f>
        <v/>
      </c>
      <c r="J156" t="e" cm="1">
        <f t="array" ref="J156">IFERROR(INDEX($I$2:$I$1800,MATCH(0,COUNTIF($J$1:J155,$I$2:$I$1800),0)),NA())</f>
        <v>#N/A</v>
      </c>
      <c r="K156" t="e">
        <v>#N/A</v>
      </c>
    </row>
    <row r="157" spans="1:11">
      <c r="A157" t="str" cm="1">
        <f t="array" ref="A157">IFERROR(INDEX(Month_8!$C$4:$C$250,MATCH(0,COUNTIF($A$140:A156,Month_8!$C$4:$C$250),0)),"")</f>
        <v/>
      </c>
      <c r="E157" t="str" cm="1">
        <f t="array" ref="E157">IFERROR(INDEX(Month_2!$D$4:$D$250,MATCH(0,COUNTIF($E$150:E156,Month_2!$D$4:$D$250),0)),"")</f>
        <v/>
      </c>
      <c r="F157" t="e" cm="1">
        <f t="array" ref="F157">IFERROR(INDEX($E$2:$E$1800,MATCH(0,COUNTIF($F$1:F156,$E$2:$E$1800),0)),NA())</f>
        <v>#N/A</v>
      </c>
      <c r="G157" t="e">
        <v>#N/A</v>
      </c>
      <c r="I157" t="str" cm="1">
        <f t="array" ref="I157">IFERROR(INDEX(Month_2!$B$4:$B$250,MATCH(0,COUNTIF($I$150:I156,Month_2!$B$4:$B$250),0)),"")</f>
        <v/>
      </c>
      <c r="J157" t="e" cm="1">
        <f t="array" ref="J157">IFERROR(INDEX($I$2:$I$1800,MATCH(0,COUNTIF($J$1:J156,$I$2:$I$1800),0)),NA())</f>
        <v>#N/A</v>
      </c>
      <c r="K157" t="e">
        <v>#N/A</v>
      </c>
    </row>
    <row r="158" spans="1:11">
      <c r="A158" t="str" cm="1">
        <f t="array" ref="A158">IFERROR(INDEX(Month_8!$C$4:$C$250,MATCH(0,COUNTIF($A$140:A157,Month_8!$C$4:$C$250),0)),"")</f>
        <v/>
      </c>
      <c r="E158" t="str" cm="1">
        <f t="array" ref="E158">IFERROR(INDEX(Month_2!$D$4:$D$250,MATCH(0,COUNTIF($E$150:E157,Month_2!$D$4:$D$250),0)),"")</f>
        <v/>
      </c>
      <c r="F158" t="e" cm="1">
        <f t="array" ref="F158">IFERROR(INDEX($E$2:$E$1800,MATCH(0,COUNTIF($F$1:F157,$E$2:$E$1800),0)),NA())</f>
        <v>#N/A</v>
      </c>
      <c r="G158" t="e">
        <v>#N/A</v>
      </c>
      <c r="I158" t="str" cm="1">
        <f t="array" ref="I158">IFERROR(INDEX(Month_2!$B$4:$B$250,MATCH(0,COUNTIF($I$150:I157,Month_2!$B$4:$B$250),0)),"")</f>
        <v/>
      </c>
      <c r="J158" t="e" cm="1">
        <f t="array" ref="J158">IFERROR(INDEX($I$2:$I$1800,MATCH(0,COUNTIF($J$1:J157,$I$2:$I$1800),0)),NA())</f>
        <v>#N/A</v>
      </c>
      <c r="K158" t="e">
        <v>#N/A</v>
      </c>
    </row>
    <row r="159" spans="1:11">
      <c r="A159" t="str" cm="1">
        <f t="array" ref="A159">IFERROR(INDEX(Month_8!$C$4:$C$250,MATCH(0,COUNTIF($A$140:A158,Month_8!$C$4:$C$250),0)),"")</f>
        <v/>
      </c>
      <c r="E159" t="str" cm="1">
        <f t="array" ref="E159">IFERROR(INDEX(Month_2!$D$4:$D$250,MATCH(0,COUNTIF($E$150:E158,Month_2!$D$4:$D$250),0)),"")</f>
        <v/>
      </c>
      <c r="F159" t="e" cm="1">
        <f t="array" ref="F159">IFERROR(INDEX($E$2:$E$1800,MATCH(0,COUNTIF($F$1:F158,$E$2:$E$1800),0)),NA())</f>
        <v>#N/A</v>
      </c>
      <c r="G159" t="e">
        <v>#N/A</v>
      </c>
      <c r="I159" t="str" cm="1">
        <f t="array" ref="I159">IFERROR(INDEX(Month_2!$B$4:$B$250,MATCH(0,COUNTIF($I$150:I158,Month_2!$B$4:$B$250),0)),"")</f>
        <v/>
      </c>
      <c r="J159" t="e" cm="1">
        <f t="array" ref="J159">IFERROR(INDEX($I$2:$I$1800,MATCH(0,COUNTIF($J$1:J158,$I$2:$I$1800),0)),NA())</f>
        <v>#N/A</v>
      </c>
      <c r="K159" t="e">
        <v>#N/A</v>
      </c>
    </row>
    <row r="160" spans="1:11">
      <c r="A160" t="str" cm="1">
        <f t="array" ref="A160">IFERROR(INDEX(Month_8!$C$4:$C$250,MATCH(0,COUNTIF($A$140:A159,Month_8!$C$4:$C$250),0)),"")</f>
        <v/>
      </c>
      <c r="E160" t="str" cm="1">
        <f t="array" ref="E160">IFERROR(INDEX(Month_2!$D$4:$D$250,MATCH(0,COUNTIF($E$150:E159,Month_2!$D$4:$D$250),0)),"")</f>
        <v/>
      </c>
      <c r="F160" t="e" cm="1">
        <f t="array" ref="F160">IFERROR(INDEX($E$2:$E$1800,MATCH(0,COUNTIF($F$1:F159,$E$2:$E$1800),0)),NA())</f>
        <v>#N/A</v>
      </c>
      <c r="G160" t="e">
        <v>#N/A</v>
      </c>
      <c r="I160" t="str" cm="1">
        <f t="array" ref="I160">IFERROR(INDEX(Month_2!$B$4:$B$250,MATCH(0,COUNTIF($I$150:I159,Month_2!$B$4:$B$250),0)),"")</f>
        <v/>
      </c>
      <c r="J160" t="e" cm="1">
        <f t="array" ref="J160">IFERROR(INDEX($I$2:$I$1800,MATCH(0,COUNTIF($J$1:J159,$I$2:$I$1800),0)),NA())</f>
        <v>#N/A</v>
      </c>
      <c r="K160" t="e">
        <v>#N/A</v>
      </c>
    </row>
    <row r="161" spans="1:11">
      <c r="A161" cm="1">
        <f t="array" ref="A161">IFERROR(INDEX(Month_9!$C$4:$C$250,MATCH(0,COUNTIF($A$160:A160,Month_9!$C$4:$C$250),0)),"")</f>
        <v>0</v>
      </c>
      <c r="E161" t="str" cm="1">
        <f t="array" ref="E161">IFERROR(INDEX(Month_2!$D$4:$D$250,MATCH(0,COUNTIF($E$150:E160,Month_2!$D$4:$D$250),0)),"")</f>
        <v/>
      </c>
      <c r="F161" t="e" cm="1">
        <f t="array" ref="F161">IFERROR(INDEX($E$2:$E$1800,MATCH(0,COUNTIF($F$1:F160,$E$2:$E$1800),0)),NA())</f>
        <v>#N/A</v>
      </c>
      <c r="G161" t="e">
        <v>#N/A</v>
      </c>
      <c r="I161" t="str" cm="1">
        <f t="array" ref="I161">IFERROR(INDEX(Month_2!$B$4:$B$250,MATCH(0,COUNTIF($I$150:I160,Month_2!$B$4:$B$250),0)),"")</f>
        <v/>
      </c>
      <c r="J161" t="e" cm="1">
        <f t="array" ref="J161">IFERROR(INDEX($I$2:$I$1800,MATCH(0,COUNTIF($J$1:J160,$I$2:$I$1800),0)),NA())</f>
        <v>#N/A</v>
      </c>
      <c r="K161" t="e">
        <v>#N/A</v>
      </c>
    </row>
    <row r="162" spans="1:11">
      <c r="A162" t="str" cm="1">
        <f t="array" ref="A162">IFERROR(INDEX(Month_9!$C$4:$C$250,MATCH(0,COUNTIF($A$160:A161,Month_9!$C$4:$C$250),0)),"")</f>
        <v/>
      </c>
      <c r="E162" t="str" cm="1">
        <f t="array" ref="E162">IFERROR(INDEX(Month_2!$D$4:$D$250,MATCH(0,COUNTIF($E$150:E161,Month_2!$D$4:$D$250),0)),"")</f>
        <v/>
      </c>
      <c r="F162" t="e" cm="1">
        <f t="array" ref="F162">IFERROR(INDEX($E$2:$E$1800,MATCH(0,COUNTIF($F$1:F161,$E$2:$E$1800),0)),NA())</f>
        <v>#N/A</v>
      </c>
      <c r="G162" t="e">
        <v>#N/A</v>
      </c>
      <c r="I162" t="str" cm="1">
        <f t="array" ref="I162">IFERROR(INDEX(Month_2!$B$4:$B$250,MATCH(0,COUNTIF($I$150:I161,Month_2!$B$4:$B$250),0)),"")</f>
        <v/>
      </c>
      <c r="J162" t="e" cm="1">
        <f t="array" ref="J162">IFERROR(INDEX($I$2:$I$1800,MATCH(0,COUNTIF($J$1:J161,$I$2:$I$1800),0)),NA())</f>
        <v>#N/A</v>
      </c>
      <c r="K162" t="e">
        <v>#N/A</v>
      </c>
    </row>
    <row r="163" spans="1:11">
      <c r="A163" t="str" cm="1">
        <f t="array" ref="A163">IFERROR(INDEX(Month_9!$C$4:$C$250,MATCH(0,COUNTIF($A$160:A162,Month_9!$C$4:$C$250),0)),"")</f>
        <v/>
      </c>
      <c r="E163" t="str" cm="1">
        <f t="array" ref="E163">IFERROR(INDEX(Month_2!$D$4:$D$250,MATCH(0,COUNTIF($E$150:E162,Month_2!$D$4:$D$250),0)),"")</f>
        <v/>
      </c>
      <c r="F163" t="e" cm="1">
        <f t="array" ref="F163">IFERROR(INDEX($E$2:$E$1800,MATCH(0,COUNTIF($F$1:F162,$E$2:$E$1800),0)),NA())</f>
        <v>#N/A</v>
      </c>
      <c r="G163" t="e">
        <v>#N/A</v>
      </c>
      <c r="I163" t="str" cm="1">
        <f t="array" ref="I163">IFERROR(INDEX(Month_2!$B$4:$B$250,MATCH(0,COUNTIF($I$150:I162,Month_2!$B$4:$B$250),0)),"")</f>
        <v/>
      </c>
      <c r="J163" t="e" cm="1">
        <f t="array" ref="J163">IFERROR(INDEX($I$2:$I$1800,MATCH(0,COUNTIF($J$1:J162,$I$2:$I$1800),0)),NA())</f>
        <v>#N/A</v>
      </c>
      <c r="K163" t="e">
        <v>#N/A</v>
      </c>
    </row>
    <row r="164" spans="1:11">
      <c r="A164" t="str" cm="1">
        <f t="array" ref="A164">IFERROR(INDEX(Month_9!$C$4:$C$250,MATCH(0,COUNTIF($A$160:A163,Month_9!$C$4:$C$250),0)),"")</f>
        <v/>
      </c>
      <c r="E164" t="str" cm="1">
        <f t="array" ref="E164">IFERROR(INDEX(Month_2!$D$4:$D$250,MATCH(0,COUNTIF($E$150:E163,Month_2!$D$4:$D$250),0)),"")</f>
        <v/>
      </c>
      <c r="F164" t="e" cm="1">
        <f t="array" ref="F164">IFERROR(INDEX($E$2:$E$1800,MATCH(0,COUNTIF($F$1:F163,$E$2:$E$1800),0)),NA())</f>
        <v>#N/A</v>
      </c>
      <c r="G164" t="e">
        <v>#N/A</v>
      </c>
      <c r="I164" t="str" cm="1">
        <f t="array" ref="I164">IFERROR(INDEX(Month_2!$B$4:$B$250,MATCH(0,COUNTIF($I$150:I163,Month_2!$B$4:$B$250),0)),"")</f>
        <v/>
      </c>
      <c r="J164" t="e" cm="1">
        <f t="array" ref="J164">IFERROR(INDEX($I$2:$I$1800,MATCH(0,COUNTIF($J$1:J163,$I$2:$I$1800),0)),NA())</f>
        <v>#N/A</v>
      </c>
      <c r="K164" t="e">
        <v>#N/A</v>
      </c>
    </row>
    <row r="165" spans="1:11">
      <c r="A165" t="str" cm="1">
        <f t="array" ref="A165">IFERROR(INDEX(Month_9!$C$4:$C$250,MATCH(0,COUNTIF($A$160:A164,Month_9!$C$4:$C$250),0)),"")</f>
        <v/>
      </c>
      <c r="E165" t="str" cm="1">
        <f t="array" ref="E165">IFERROR(INDEX(Month_2!$D$4:$D$250,MATCH(0,COUNTIF($E$150:E164,Month_2!$D$4:$D$250),0)),"")</f>
        <v/>
      </c>
      <c r="F165" t="e" cm="1">
        <f t="array" ref="F165">IFERROR(INDEX($E$2:$E$1800,MATCH(0,COUNTIF($F$1:F164,$E$2:$E$1800),0)),NA())</f>
        <v>#N/A</v>
      </c>
      <c r="G165" t="e">
        <v>#N/A</v>
      </c>
      <c r="I165" t="str" cm="1">
        <f t="array" ref="I165">IFERROR(INDEX(Month_2!$B$4:$B$250,MATCH(0,COUNTIF($I$150:I164,Month_2!$B$4:$B$250),0)),"")</f>
        <v/>
      </c>
      <c r="J165" t="e" cm="1">
        <f t="array" ref="J165">IFERROR(INDEX($I$2:$I$1800,MATCH(0,COUNTIF($J$1:J164,$I$2:$I$1800),0)),NA())</f>
        <v>#N/A</v>
      </c>
      <c r="K165" t="e">
        <v>#N/A</v>
      </c>
    </row>
    <row r="166" spans="1:11">
      <c r="A166" t="str" cm="1">
        <f t="array" ref="A166">IFERROR(INDEX(Month_9!$C$4:$C$250,MATCH(0,COUNTIF($A$160:A165,Month_9!$C$4:$C$250),0)),"")</f>
        <v/>
      </c>
      <c r="E166" t="str" cm="1">
        <f t="array" ref="E166">IFERROR(INDEX(Month_2!$D$4:$D$250,MATCH(0,COUNTIF($E$150:E165,Month_2!$D$4:$D$250),0)),"")</f>
        <v/>
      </c>
      <c r="F166" t="e" cm="1">
        <f t="array" ref="F166">IFERROR(INDEX($E$2:$E$1800,MATCH(0,COUNTIF($F$1:F165,$E$2:$E$1800),0)),NA())</f>
        <v>#N/A</v>
      </c>
      <c r="G166" t="e">
        <v>#N/A</v>
      </c>
      <c r="I166" t="str" cm="1">
        <f t="array" ref="I166">IFERROR(INDEX(Month_2!$B$4:$B$250,MATCH(0,COUNTIF($I$150:I165,Month_2!$B$4:$B$250),0)),"")</f>
        <v/>
      </c>
      <c r="J166" t="e" cm="1">
        <f t="array" ref="J166">IFERROR(INDEX($I$2:$I$1800,MATCH(0,COUNTIF($J$1:J165,$I$2:$I$1800),0)),NA())</f>
        <v>#N/A</v>
      </c>
      <c r="K166" t="e">
        <v>#N/A</v>
      </c>
    </row>
    <row r="167" spans="1:11">
      <c r="A167" t="str" cm="1">
        <f t="array" ref="A167">IFERROR(INDEX(Month_9!$C$4:$C$250,MATCH(0,COUNTIF($A$160:A166,Month_9!$C$4:$C$250),0)),"")</f>
        <v/>
      </c>
      <c r="E167" t="str" cm="1">
        <f t="array" ref="E167">IFERROR(INDEX(Month_2!$D$4:$D$250,MATCH(0,COUNTIF($E$150:E166,Month_2!$D$4:$D$250),0)),"")</f>
        <v/>
      </c>
      <c r="F167" t="e" cm="1">
        <f t="array" ref="F167">IFERROR(INDEX($E$2:$E$1800,MATCH(0,COUNTIF($F$1:F166,$E$2:$E$1800),0)),NA())</f>
        <v>#N/A</v>
      </c>
      <c r="G167" t="e">
        <v>#N/A</v>
      </c>
      <c r="I167" t="str" cm="1">
        <f t="array" ref="I167">IFERROR(INDEX(Month_2!$B$4:$B$250,MATCH(0,COUNTIF($I$150:I166,Month_2!$B$4:$B$250),0)),"")</f>
        <v/>
      </c>
      <c r="J167" t="e" cm="1">
        <f t="array" ref="J167">IFERROR(INDEX($I$2:$I$1800,MATCH(0,COUNTIF($J$1:J166,$I$2:$I$1800),0)),NA())</f>
        <v>#N/A</v>
      </c>
      <c r="K167" t="e">
        <v>#N/A</v>
      </c>
    </row>
    <row r="168" spans="1:11">
      <c r="A168" t="str" cm="1">
        <f t="array" ref="A168">IFERROR(INDEX(Month_9!$C$4:$C$250,MATCH(0,COUNTIF($A$160:A167,Month_9!$C$4:$C$250),0)),"")</f>
        <v/>
      </c>
      <c r="E168" t="str" cm="1">
        <f t="array" ref="E168">IFERROR(INDEX(Month_2!$D$4:$D$250,MATCH(0,COUNTIF($E$150:E167,Month_2!$D$4:$D$250),0)),"")</f>
        <v/>
      </c>
      <c r="F168" t="e" cm="1">
        <f t="array" ref="F168">IFERROR(INDEX($E$2:$E$1800,MATCH(0,COUNTIF($F$1:F167,$E$2:$E$1800),0)),NA())</f>
        <v>#N/A</v>
      </c>
      <c r="G168" t="e">
        <v>#N/A</v>
      </c>
      <c r="I168" t="str" cm="1">
        <f t="array" ref="I168">IFERROR(INDEX(Month_2!$B$4:$B$250,MATCH(0,COUNTIF($I$150:I167,Month_2!$B$4:$B$250),0)),"")</f>
        <v/>
      </c>
      <c r="J168" t="e" cm="1">
        <f t="array" ref="J168">IFERROR(INDEX($I$2:$I$1800,MATCH(0,COUNTIF($J$1:J167,$I$2:$I$1800),0)),NA())</f>
        <v>#N/A</v>
      </c>
      <c r="K168" t="e">
        <v>#N/A</v>
      </c>
    </row>
    <row r="169" spans="1:11">
      <c r="A169" t="str" cm="1">
        <f t="array" ref="A169">IFERROR(INDEX(Month_9!$C$4:$C$250,MATCH(0,COUNTIF($A$160:A168,Month_9!$C$4:$C$250),0)),"")</f>
        <v/>
      </c>
      <c r="E169" t="str" cm="1">
        <f t="array" ref="E169">IFERROR(INDEX(Month_2!$D$4:$D$250,MATCH(0,COUNTIF($E$150:E168,Month_2!$D$4:$D$250),0)),"")</f>
        <v/>
      </c>
      <c r="F169" t="e" cm="1">
        <f t="array" ref="F169">IFERROR(INDEX($E$2:$E$1800,MATCH(0,COUNTIF($F$1:F168,$E$2:$E$1800),0)),NA())</f>
        <v>#N/A</v>
      </c>
      <c r="G169" t="e">
        <v>#N/A</v>
      </c>
      <c r="I169" t="str" cm="1">
        <f t="array" ref="I169">IFERROR(INDEX(Month_2!$B$4:$B$250,MATCH(0,COUNTIF($I$150:I168,Month_2!$B$4:$B$250),0)),"")</f>
        <v/>
      </c>
      <c r="J169" t="e" cm="1">
        <f t="array" ref="J169">IFERROR(INDEX($I$2:$I$1800,MATCH(0,COUNTIF($J$1:J168,$I$2:$I$1800),0)),NA())</f>
        <v>#N/A</v>
      </c>
      <c r="K169" t="e">
        <v>#N/A</v>
      </c>
    </row>
    <row r="170" spans="1:11">
      <c r="A170" t="str" cm="1">
        <f t="array" ref="A170">IFERROR(INDEX(Month_9!$C$4:$C$250,MATCH(0,COUNTIF($A$160:A169,Month_9!$C$4:$C$250),0)),"")</f>
        <v/>
      </c>
      <c r="E170" t="str" cm="1">
        <f t="array" ref="E170">IFERROR(INDEX(Month_2!$D$4:$D$250,MATCH(0,COUNTIF($E$150:E169,Month_2!$D$4:$D$250),0)),"")</f>
        <v/>
      </c>
      <c r="F170" t="e" cm="1">
        <f t="array" ref="F170">IFERROR(INDEX($E$2:$E$1800,MATCH(0,COUNTIF($F$1:F169,$E$2:$E$1800),0)),NA())</f>
        <v>#N/A</v>
      </c>
      <c r="G170" t="e">
        <v>#N/A</v>
      </c>
      <c r="I170" t="str" cm="1">
        <f t="array" ref="I170">IFERROR(INDEX(Month_2!$B$4:$B$250,MATCH(0,COUNTIF($I$150:I169,Month_2!$B$4:$B$250),0)),"")</f>
        <v/>
      </c>
      <c r="J170" t="e" cm="1">
        <f t="array" ref="J170">IFERROR(INDEX($I$2:$I$1800,MATCH(0,COUNTIF($J$1:J169,$I$2:$I$1800),0)),NA())</f>
        <v>#N/A</v>
      </c>
      <c r="K170" t="e">
        <v>#N/A</v>
      </c>
    </row>
    <row r="171" spans="1:11">
      <c r="A171" t="str" cm="1">
        <f t="array" ref="A171">IFERROR(INDEX(Month_9!$C$4:$C$250,MATCH(0,COUNTIF($A$160:A170,Month_9!$C$4:$C$250),0)),"")</f>
        <v/>
      </c>
      <c r="E171" t="str" cm="1">
        <f t="array" ref="E171">IFERROR(INDEX(Month_2!$D$4:$D$250,MATCH(0,COUNTIF($E$150:E170,Month_2!$D$4:$D$250),0)),"")</f>
        <v/>
      </c>
      <c r="F171" t="e" cm="1">
        <f t="array" ref="F171">IFERROR(INDEX($E$2:$E$1800,MATCH(0,COUNTIF($F$1:F170,$E$2:$E$1800),0)),NA())</f>
        <v>#N/A</v>
      </c>
      <c r="G171" t="e">
        <v>#N/A</v>
      </c>
      <c r="I171" t="str" cm="1">
        <f t="array" ref="I171">IFERROR(INDEX(Month_2!$B$4:$B$250,MATCH(0,COUNTIF($I$150:I170,Month_2!$B$4:$B$250),0)),"")</f>
        <v/>
      </c>
      <c r="J171" t="e" cm="1">
        <f t="array" ref="J171">IFERROR(INDEX($I$2:$I$1800,MATCH(0,COUNTIF($J$1:J170,$I$2:$I$1800),0)),NA())</f>
        <v>#N/A</v>
      </c>
      <c r="K171" t="e">
        <v>#N/A</v>
      </c>
    </row>
    <row r="172" spans="1:11">
      <c r="A172" t="str" cm="1">
        <f t="array" ref="A172">IFERROR(INDEX(Month_9!$C$4:$C$250,MATCH(0,COUNTIF($A$160:A171,Month_9!$C$4:$C$250),0)),"")</f>
        <v/>
      </c>
      <c r="E172" t="str" cm="1">
        <f t="array" ref="E172">IFERROR(INDEX(Month_2!$D$4:$D$250,MATCH(0,COUNTIF($E$150:E171,Month_2!$D$4:$D$250),0)),"")</f>
        <v/>
      </c>
      <c r="F172" t="e" cm="1">
        <f t="array" ref="F172">IFERROR(INDEX($E$2:$E$1800,MATCH(0,COUNTIF($F$1:F171,$E$2:$E$1800),0)),NA())</f>
        <v>#N/A</v>
      </c>
      <c r="G172" t="e">
        <v>#N/A</v>
      </c>
      <c r="I172" t="str" cm="1">
        <f t="array" ref="I172">IFERROR(INDEX(Month_2!$B$4:$B$250,MATCH(0,COUNTIF($I$150:I171,Month_2!$B$4:$B$250),0)),"")</f>
        <v/>
      </c>
      <c r="J172" t="e" cm="1">
        <f t="array" ref="J172">IFERROR(INDEX($I$2:$I$1800,MATCH(0,COUNTIF($J$1:J171,$I$2:$I$1800),0)),NA())</f>
        <v>#N/A</v>
      </c>
      <c r="K172" t="e">
        <v>#N/A</v>
      </c>
    </row>
    <row r="173" spans="1:11">
      <c r="A173" t="str" cm="1">
        <f t="array" ref="A173">IFERROR(INDEX(Month_9!$C$4:$C$250,MATCH(0,COUNTIF($A$160:A172,Month_9!$C$4:$C$250),0)),"")</f>
        <v/>
      </c>
      <c r="E173" t="str" cm="1">
        <f t="array" ref="E173">IFERROR(INDEX(Month_2!$D$4:$D$250,MATCH(0,COUNTIF($E$150:E172,Month_2!$D$4:$D$250),0)),"")</f>
        <v/>
      </c>
      <c r="F173" t="e" cm="1">
        <f t="array" ref="F173">IFERROR(INDEX($E$2:$E$1800,MATCH(0,COUNTIF($F$1:F172,$E$2:$E$1800),0)),NA())</f>
        <v>#N/A</v>
      </c>
      <c r="G173" t="e">
        <v>#N/A</v>
      </c>
      <c r="I173" t="str" cm="1">
        <f t="array" ref="I173">IFERROR(INDEX(Month_2!$B$4:$B$250,MATCH(0,COUNTIF($I$150:I172,Month_2!$B$4:$B$250),0)),"")</f>
        <v/>
      </c>
      <c r="J173" t="e" cm="1">
        <f t="array" ref="J173">IFERROR(INDEX($I$2:$I$1800,MATCH(0,COUNTIF($J$1:J172,$I$2:$I$1800),0)),NA())</f>
        <v>#N/A</v>
      </c>
      <c r="K173" t="e">
        <v>#N/A</v>
      </c>
    </row>
    <row r="174" spans="1:11">
      <c r="A174" t="str" cm="1">
        <f t="array" ref="A174">IFERROR(INDEX(Month_9!$C$4:$C$250,MATCH(0,COUNTIF($A$160:A173,Month_9!$C$4:$C$250),0)),"")</f>
        <v/>
      </c>
      <c r="E174" t="str" cm="1">
        <f t="array" ref="E174">IFERROR(INDEX(Month_2!$D$4:$D$250,MATCH(0,COUNTIF($E$150:E173,Month_2!$D$4:$D$250),0)),"")</f>
        <v/>
      </c>
      <c r="F174" t="e" cm="1">
        <f t="array" ref="F174">IFERROR(INDEX($E$2:$E$1800,MATCH(0,COUNTIF($F$1:F173,$E$2:$E$1800),0)),NA())</f>
        <v>#N/A</v>
      </c>
      <c r="G174" t="e">
        <v>#N/A</v>
      </c>
      <c r="I174" t="str" cm="1">
        <f t="array" ref="I174">IFERROR(INDEX(Month_2!$B$4:$B$250,MATCH(0,COUNTIF($I$150:I173,Month_2!$B$4:$B$250),0)),"")</f>
        <v/>
      </c>
      <c r="J174" t="e" cm="1">
        <f t="array" ref="J174">IFERROR(INDEX($I$2:$I$1800,MATCH(0,COUNTIF($J$1:J173,$I$2:$I$1800),0)),NA())</f>
        <v>#N/A</v>
      </c>
      <c r="K174" t="e">
        <v>#N/A</v>
      </c>
    </row>
    <row r="175" spans="1:11">
      <c r="A175" t="str" cm="1">
        <f t="array" ref="A175">IFERROR(INDEX(Month_9!$C$4:$C$250,MATCH(0,COUNTIF($A$160:A174,Month_9!$C$4:$C$250),0)),"")</f>
        <v/>
      </c>
      <c r="E175" t="str" cm="1">
        <f t="array" ref="E175">IFERROR(INDEX(Month_2!$D$4:$D$250,MATCH(0,COUNTIF($E$150:E174,Month_2!$D$4:$D$250),0)),"")</f>
        <v/>
      </c>
      <c r="F175" t="e" cm="1">
        <f t="array" ref="F175">IFERROR(INDEX($E$2:$E$1800,MATCH(0,COUNTIF($F$1:F174,$E$2:$E$1800),0)),NA())</f>
        <v>#N/A</v>
      </c>
      <c r="G175" t="e">
        <v>#N/A</v>
      </c>
      <c r="I175" t="str" cm="1">
        <f t="array" ref="I175">IFERROR(INDEX(Month_2!$B$4:$B$250,MATCH(0,COUNTIF($I$150:I174,Month_2!$B$4:$B$250),0)),"")</f>
        <v/>
      </c>
      <c r="J175" t="e" cm="1">
        <f t="array" ref="J175">IFERROR(INDEX($I$2:$I$1800,MATCH(0,COUNTIF($J$1:J174,$I$2:$I$1800),0)),NA())</f>
        <v>#N/A</v>
      </c>
      <c r="K175" t="e">
        <v>#N/A</v>
      </c>
    </row>
    <row r="176" spans="1:11">
      <c r="A176" t="str" cm="1">
        <f t="array" ref="A176">IFERROR(INDEX(Month_9!$C$4:$C$250,MATCH(0,COUNTIF($A$160:A175,Month_9!$C$4:$C$250),0)),"")</f>
        <v/>
      </c>
      <c r="E176" t="str" cm="1">
        <f t="array" ref="E176">IFERROR(INDEX(Month_2!$D$4:$D$250,MATCH(0,COUNTIF($E$150:E175,Month_2!$D$4:$D$250),0)),"")</f>
        <v/>
      </c>
      <c r="F176" t="e" cm="1">
        <f t="array" ref="F176">IFERROR(INDEX($E$2:$E$1800,MATCH(0,COUNTIF($F$1:F175,$E$2:$E$1800),0)),NA())</f>
        <v>#N/A</v>
      </c>
      <c r="G176" t="e">
        <v>#N/A</v>
      </c>
      <c r="I176" t="str" cm="1">
        <f t="array" ref="I176">IFERROR(INDEX(Month_2!$B$4:$B$250,MATCH(0,COUNTIF($I$150:I175,Month_2!$B$4:$B$250),0)),"")</f>
        <v/>
      </c>
      <c r="J176" t="e" cm="1">
        <f t="array" ref="J176">IFERROR(INDEX($I$2:$I$1800,MATCH(0,COUNTIF($J$1:J175,$I$2:$I$1800),0)),NA())</f>
        <v>#N/A</v>
      </c>
      <c r="K176" t="e">
        <v>#N/A</v>
      </c>
    </row>
    <row r="177" spans="1:11">
      <c r="A177" t="str" cm="1">
        <f t="array" ref="A177">IFERROR(INDEX(Month_9!$C$4:$C$250,MATCH(0,COUNTIF($A$160:A176,Month_9!$C$4:$C$250),0)),"")</f>
        <v/>
      </c>
      <c r="E177" t="str" cm="1">
        <f t="array" ref="E177">IFERROR(INDEX(Month_2!$D$4:$D$250,MATCH(0,COUNTIF($E$150:E176,Month_2!$D$4:$D$250),0)),"")</f>
        <v/>
      </c>
      <c r="F177" t="e" cm="1">
        <f t="array" ref="F177">IFERROR(INDEX($E$2:$E$1800,MATCH(0,COUNTIF($F$1:F176,$E$2:$E$1800),0)),NA())</f>
        <v>#N/A</v>
      </c>
      <c r="G177" t="e">
        <v>#N/A</v>
      </c>
      <c r="I177" t="str" cm="1">
        <f t="array" ref="I177">IFERROR(INDEX(Month_2!$B$4:$B$250,MATCH(0,COUNTIF($I$150:I176,Month_2!$B$4:$B$250),0)),"")</f>
        <v/>
      </c>
      <c r="J177" t="e" cm="1">
        <f t="array" ref="J177">IFERROR(INDEX($I$2:$I$1800,MATCH(0,COUNTIF($J$1:J176,$I$2:$I$1800),0)),NA())</f>
        <v>#N/A</v>
      </c>
      <c r="K177" t="e">
        <v>#N/A</v>
      </c>
    </row>
    <row r="178" spans="1:11">
      <c r="A178" t="str" cm="1">
        <f t="array" ref="A178">IFERROR(INDEX(Month_9!$C$4:$C$250,MATCH(0,COUNTIF($A$160:A177,Month_9!$C$4:$C$250),0)),"")</f>
        <v/>
      </c>
      <c r="E178" t="str" cm="1">
        <f t="array" ref="E178">IFERROR(INDEX(Month_2!$D$4:$D$250,MATCH(0,COUNTIF($E$150:E177,Month_2!$D$4:$D$250),0)),"")</f>
        <v/>
      </c>
      <c r="F178" t="e" cm="1">
        <f t="array" ref="F178">IFERROR(INDEX($E$2:$E$1800,MATCH(0,COUNTIF($F$1:F177,$E$2:$E$1800),0)),NA())</f>
        <v>#N/A</v>
      </c>
      <c r="G178" t="e">
        <v>#N/A</v>
      </c>
      <c r="I178" t="str" cm="1">
        <f t="array" ref="I178">IFERROR(INDEX(Month_2!$B$4:$B$250,MATCH(0,COUNTIF($I$150:I177,Month_2!$B$4:$B$250),0)),"")</f>
        <v/>
      </c>
      <c r="J178" t="e" cm="1">
        <f t="array" ref="J178">IFERROR(INDEX($I$2:$I$1800,MATCH(0,COUNTIF($J$1:J177,$I$2:$I$1800),0)),NA())</f>
        <v>#N/A</v>
      </c>
      <c r="K178" t="e">
        <v>#N/A</v>
      </c>
    </row>
    <row r="179" spans="1:11">
      <c r="A179" t="str" cm="1">
        <f t="array" ref="A179">IFERROR(INDEX(Month_9!$C$4:$C$250,MATCH(0,COUNTIF($A$160:A178,Month_9!$C$4:$C$250),0)),"")</f>
        <v/>
      </c>
      <c r="E179" t="str" cm="1">
        <f t="array" ref="E179">IFERROR(INDEX(Month_2!$D$4:$D$250,MATCH(0,COUNTIF($E$150:E178,Month_2!$D$4:$D$250),0)),"")</f>
        <v/>
      </c>
      <c r="F179" t="e" cm="1">
        <f t="array" ref="F179">IFERROR(INDEX($E$2:$E$1800,MATCH(0,COUNTIF($F$1:F178,$E$2:$E$1800),0)),NA())</f>
        <v>#N/A</v>
      </c>
      <c r="G179" t="e">
        <v>#N/A</v>
      </c>
      <c r="I179" t="str" cm="1">
        <f t="array" ref="I179">IFERROR(INDEX(Month_2!$B$4:$B$250,MATCH(0,COUNTIF($I$150:I178,Month_2!$B$4:$B$250),0)),"")</f>
        <v/>
      </c>
      <c r="J179" t="e" cm="1">
        <f t="array" ref="J179">IFERROR(INDEX($I$2:$I$1800,MATCH(0,COUNTIF($J$1:J178,$I$2:$I$1800),0)),NA())</f>
        <v>#N/A</v>
      </c>
      <c r="K179" t="e">
        <v>#N/A</v>
      </c>
    </row>
    <row r="180" spans="1:11">
      <c r="A180" t="str" cm="1">
        <f t="array" ref="A180">IFERROR(INDEX(Month_9!$C$4:$C$250,MATCH(0,COUNTIF($A$160:A179,Month_9!$C$4:$C$250),0)),"")</f>
        <v/>
      </c>
      <c r="E180" t="str" cm="1">
        <f t="array" ref="E180">IFERROR(INDEX(Month_2!$D$4:$D$250,MATCH(0,COUNTIF($E$150:E179,Month_2!$D$4:$D$250),0)),"")</f>
        <v/>
      </c>
      <c r="F180" t="e" cm="1">
        <f t="array" ref="F180">IFERROR(INDEX($E$2:$E$1800,MATCH(0,COUNTIF($F$1:F179,$E$2:$E$1800),0)),NA())</f>
        <v>#N/A</v>
      </c>
      <c r="G180" t="e">
        <v>#N/A</v>
      </c>
      <c r="I180" t="str" cm="1">
        <f t="array" ref="I180">IFERROR(INDEX(Month_2!$B$4:$B$250,MATCH(0,COUNTIF($I$150:I179,Month_2!$B$4:$B$250),0)),"")</f>
        <v/>
      </c>
      <c r="J180" t="e" cm="1">
        <f t="array" ref="J180">IFERROR(INDEX($I$2:$I$1800,MATCH(0,COUNTIF($J$1:J179,$I$2:$I$1800),0)),NA())</f>
        <v>#N/A</v>
      </c>
      <c r="K180" t="e">
        <v>#N/A</v>
      </c>
    </row>
    <row r="181" spans="1:11">
      <c r="A181" cm="1">
        <f t="array" ref="A181">IFERROR(INDEX(Month_10!$C$4:$C$250,MATCH(0,COUNTIF($A$180:A180,Month_10!$C$4:$C$250),0)),"")</f>
        <v>0</v>
      </c>
      <c r="E181" t="str" cm="1">
        <f t="array" ref="E181">IFERROR(INDEX(Month_2!$D$4:$D$250,MATCH(0,COUNTIF($E$150:E180,Month_2!$D$4:$D$250),0)),"")</f>
        <v/>
      </c>
      <c r="F181" t="e" cm="1">
        <f t="array" ref="F181">IFERROR(INDEX($E$2:$E$1800,MATCH(0,COUNTIF($F$1:F180,$E$2:$E$1800),0)),NA())</f>
        <v>#N/A</v>
      </c>
      <c r="G181" t="e">
        <v>#N/A</v>
      </c>
      <c r="I181" t="str" cm="1">
        <f t="array" ref="I181">IFERROR(INDEX(Month_2!$B$4:$B$250,MATCH(0,COUNTIF($I$150:I180,Month_2!$B$4:$B$250),0)),"")</f>
        <v/>
      </c>
      <c r="J181" t="e" cm="1">
        <f t="array" ref="J181">IFERROR(INDEX($I$2:$I$1800,MATCH(0,COUNTIF($J$1:J180,$I$2:$I$1800),0)),NA())</f>
        <v>#N/A</v>
      </c>
      <c r="K181" t="e">
        <v>#N/A</v>
      </c>
    </row>
    <row r="182" spans="1:11">
      <c r="A182" t="str" cm="1">
        <f t="array" ref="A182">IFERROR(INDEX(Month_10!$C$4:$C$250,MATCH(0,COUNTIF($A$180:A181,Month_10!$C$4:$C$250),0)),"")</f>
        <v/>
      </c>
      <c r="E182" t="str" cm="1">
        <f t="array" ref="E182">IFERROR(INDEX(Month_2!$D$4:$D$250,MATCH(0,COUNTIF($E$150:E181,Month_2!$D$4:$D$250),0)),"")</f>
        <v/>
      </c>
      <c r="F182" t="e" cm="1">
        <f t="array" ref="F182">IFERROR(INDEX($E$2:$E$1800,MATCH(0,COUNTIF($F$1:F181,$E$2:$E$1800),0)),NA())</f>
        <v>#N/A</v>
      </c>
      <c r="G182" t="e">
        <v>#N/A</v>
      </c>
      <c r="I182" t="str" cm="1">
        <f t="array" ref="I182">IFERROR(INDEX(Month_2!$B$4:$B$250,MATCH(0,COUNTIF($I$150:I181,Month_2!$B$4:$B$250),0)),"")</f>
        <v/>
      </c>
      <c r="J182" t="e" cm="1">
        <f t="array" ref="J182">IFERROR(INDEX($I$2:$I$1800,MATCH(0,COUNTIF($J$1:J181,$I$2:$I$1800),0)),NA())</f>
        <v>#N/A</v>
      </c>
      <c r="K182" t="e">
        <v>#N/A</v>
      </c>
    </row>
    <row r="183" spans="1:11">
      <c r="A183" t="str" cm="1">
        <f t="array" ref="A183">IFERROR(INDEX(Month_10!$C$4:$C$250,MATCH(0,COUNTIF($A$180:A182,Month_10!$C$4:$C$250),0)),"")</f>
        <v/>
      </c>
      <c r="E183" t="str" cm="1">
        <f t="array" ref="E183">IFERROR(INDEX(Month_2!$D$4:$D$250,MATCH(0,COUNTIF($E$150:E182,Month_2!$D$4:$D$250),0)),"")</f>
        <v/>
      </c>
      <c r="F183" t="e" cm="1">
        <f t="array" ref="F183">IFERROR(INDEX($E$2:$E$1800,MATCH(0,COUNTIF($F$1:F182,$E$2:$E$1800),0)),NA())</f>
        <v>#N/A</v>
      </c>
      <c r="G183" t="e">
        <v>#N/A</v>
      </c>
      <c r="I183" t="str" cm="1">
        <f t="array" ref="I183">IFERROR(INDEX(Month_2!$B$4:$B$250,MATCH(0,COUNTIF($I$150:I182,Month_2!$B$4:$B$250),0)),"")</f>
        <v/>
      </c>
      <c r="J183" t="e" cm="1">
        <f t="array" ref="J183">IFERROR(INDEX($I$2:$I$1800,MATCH(0,COUNTIF($J$1:J182,$I$2:$I$1800),0)),NA())</f>
        <v>#N/A</v>
      </c>
      <c r="K183" t="e">
        <v>#N/A</v>
      </c>
    </row>
    <row r="184" spans="1:11">
      <c r="A184" t="str" cm="1">
        <f t="array" ref="A184">IFERROR(INDEX(Month_10!$C$4:$C$250,MATCH(0,COUNTIF($A$180:A183,Month_10!$C$4:$C$250),0)),"")</f>
        <v/>
      </c>
      <c r="E184" t="str" cm="1">
        <f t="array" ref="E184">IFERROR(INDEX(Month_2!$D$4:$D$250,MATCH(0,COUNTIF($E$150:E183,Month_2!$D$4:$D$250),0)),"")</f>
        <v/>
      </c>
      <c r="F184" t="e" cm="1">
        <f t="array" ref="F184">IFERROR(INDEX($E$2:$E$1800,MATCH(0,COUNTIF($F$1:F183,$E$2:$E$1800),0)),NA())</f>
        <v>#N/A</v>
      </c>
      <c r="G184" t="e">
        <v>#N/A</v>
      </c>
      <c r="I184" t="str" cm="1">
        <f t="array" ref="I184">IFERROR(INDEX(Month_2!$B$4:$B$250,MATCH(0,COUNTIF($I$150:I183,Month_2!$B$4:$B$250),0)),"")</f>
        <v/>
      </c>
      <c r="J184" t="e" cm="1">
        <f t="array" ref="J184">IFERROR(INDEX($I$2:$I$1800,MATCH(0,COUNTIF($J$1:J183,$I$2:$I$1800),0)),NA())</f>
        <v>#N/A</v>
      </c>
      <c r="K184" t="e">
        <v>#N/A</v>
      </c>
    </row>
    <row r="185" spans="1:11">
      <c r="A185" t="str" cm="1">
        <f t="array" ref="A185">IFERROR(INDEX(Month_10!$C$4:$C$250,MATCH(0,COUNTIF($A$180:A184,Month_10!$C$4:$C$250),0)),"")</f>
        <v/>
      </c>
      <c r="E185" t="str" cm="1">
        <f t="array" ref="E185">IFERROR(INDEX(Month_2!$D$4:$D$250,MATCH(0,COUNTIF($E$150:E184,Month_2!$D$4:$D$250),0)),"")</f>
        <v/>
      </c>
      <c r="F185" t="e" cm="1">
        <f t="array" ref="F185">IFERROR(INDEX($E$2:$E$1800,MATCH(0,COUNTIF($F$1:F184,$E$2:$E$1800),0)),NA())</f>
        <v>#N/A</v>
      </c>
      <c r="G185" t="e">
        <v>#N/A</v>
      </c>
      <c r="I185" t="str" cm="1">
        <f t="array" ref="I185">IFERROR(INDEX(Month_2!$B$4:$B$250,MATCH(0,COUNTIF($I$150:I184,Month_2!$B$4:$B$250),0)),"")</f>
        <v/>
      </c>
      <c r="J185" t="e" cm="1">
        <f t="array" ref="J185">IFERROR(INDEX($I$2:$I$1800,MATCH(0,COUNTIF($J$1:J184,$I$2:$I$1800),0)),NA())</f>
        <v>#N/A</v>
      </c>
      <c r="K185" t="e">
        <v>#N/A</v>
      </c>
    </row>
    <row r="186" spans="1:11">
      <c r="A186" t="str" cm="1">
        <f t="array" ref="A186">IFERROR(INDEX(Month_10!$C$4:$C$250,MATCH(0,COUNTIF($A$180:A185,Month_10!$C$4:$C$250),0)),"")</f>
        <v/>
      </c>
      <c r="E186" t="str" cm="1">
        <f t="array" ref="E186">IFERROR(INDEX(Month_2!$D$4:$D$250,MATCH(0,COUNTIF($E$150:E185,Month_2!$D$4:$D$250),0)),"")</f>
        <v/>
      </c>
      <c r="F186" t="e" cm="1">
        <f t="array" ref="F186">IFERROR(INDEX($E$2:$E$1800,MATCH(0,COUNTIF($F$1:F185,$E$2:$E$1800),0)),NA())</f>
        <v>#N/A</v>
      </c>
      <c r="G186" t="e">
        <v>#N/A</v>
      </c>
      <c r="I186" t="str" cm="1">
        <f t="array" ref="I186">IFERROR(INDEX(Month_2!$B$4:$B$250,MATCH(0,COUNTIF($I$150:I185,Month_2!$B$4:$B$250),0)),"")</f>
        <v/>
      </c>
      <c r="J186" t="e" cm="1">
        <f t="array" ref="J186">IFERROR(INDEX($I$2:$I$1800,MATCH(0,COUNTIF($J$1:J185,$I$2:$I$1800),0)),NA())</f>
        <v>#N/A</v>
      </c>
      <c r="K186" t="e">
        <v>#N/A</v>
      </c>
    </row>
    <row r="187" spans="1:11">
      <c r="A187" t="str" cm="1">
        <f t="array" ref="A187">IFERROR(INDEX(Month_10!$C$4:$C$250,MATCH(0,COUNTIF($A$180:A186,Month_10!$C$4:$C$250),0)),"")</f>
        <v/>
      </c>
      <c r="E187" t="str" cm="1">
        <f t="array" ref="E187">IFERROR(INDEX(Month_2!$D$4:$D$250,MATCH(0,COUNTIF($E$150:E186,Month_2!$D$4:$D$250),0)),"")</f>
        <v/>
      </c>
      <c r="F187" t="e" cm="1">
        <f t="array" ref="F187">IFERROR(INDEX($E$2:$E$1800,MATCH(0,COUNTIF($F$1:F186,$E$2:$E$1800),0)),NA())</f>
        <v>#N/A</v>
      </c>
      <c r="G187" t="e">
        <v>#N/A</v>
      </c>
      <c r="I187" t="str" cm="1">
        <f t="array" ref="I187">IFERROR(INDEX(Month_2!$B$4:$B$250,MATCH(0,COUNTIF($I$150:I186,Month_2!$B$4:$B$250),0)),"")</f>
        <v/>
      </c>
      <c r="J187" t="e" cm="1">
        <f t="array" ref="J187">IFERROR(INDEX($I$2:$I$1800,MATCH(0,COUNTIF($J$1:J186,$I$2:$I$1800),0)),NA())</f>
        <v>#N/A</v>
      </c>
      <c r="K187" t="e">
        <v>#N/A</v>
      </c>
    </row>
    <row r="188" spans="1:11">
      <c r="A188" t="str" cm="1">
        <f t="array" ref="A188">IFERROR(INDEX(Month_10!$C$4:$C$250,MATCH(0,COUNTIF($A$180:A187,Month_10!$C$4:$C$250),0)),"")</f>
        <v/>
      </c>
      <c r="E188" t="str" cm="1">
        <f t="array" ref="E188">IFERROR(INDEX(Month_2!$D$4:$D$250,MATCH(0,COUNTIF($E$150:E187,Month_2!$D$4:$D$250),0)),"")</f>
        <v/>
      </c>
      <c r="F188" t="e" cm="1">
        <f t="array" ref="F188">IFERROR(INDEX($E$2:$E$1800,MATCH(0,COUNTIF($F$1:F187,$E$2:$E$1800),0)),NA())</f>
        <v>#N/A</v>
      </c>
      <c r="G188" t="e">
        <v>#N/A</v>
      </c>
      <c r="I188" t="str" cm="1">
        <f t="array" ref="I188">IFERROR(INDEX(Month_2!$B$4:$B$250,MATCH(0,COUNTIF($I$150:I187,Month_2!$B$4:$B$250),0)),"")</f>
        <v/>
      </c>
      <c r="J188" t="e" cm="1">
        <f t="array" ref="J188">IFERROR(INDEX($I$2:$I$1800,MATCH(0,COUNTIF($J$1:J187,$I$2:$I$1800),0)),NA())</f>
        <v>#N/A</v>
      </c>
      <c r="K188" t="e">
        <v>#N/A</v>
      </c>
    </row>
    <row r="189" spans="1:11">
      <c r="A189" t="str" cm="1">
        <f t="array" ref="A189">IFERROR(INDEX(Month_10!$C$4:$C$250,MATCH(0,COUNTIF($A$180:A188,Month_10!$C$4:$C$250),0)),"")</f>
        <v/>
      </c>
      <c r="E189" t="str" cm="1">
        <f t="array" ref="E189">IFERROR(INDEX(Month_2!$D$4:$D$250,MATCH(0,COUNTIF($E$150:E188,Month_2!$D$4:$D$250),0)),"")</f>
        <v/>
      </c>
      <c r="F189" t="e" cm="1">
        <f t="array" ref="F189">IFERROR(INDEX($E$2:$E$1800,MATCH(0,COUNTIF($F$1:F188,$E$2:$E$1800),0)),NA())</f>
        <v>#N/A</v>
      </c>
      <c r="G189" t="e">
        <v>#N/A</v>
      </c>
      <c r="I189" t="str" cm="1">
        <f t="array" ref="I189">IFERROR(INDEX(Month_2!$B$4:$B$250,MATCH(0,COUNTIF($I$150:I188,Month_2!$B$4:$B$250),0)),"")</f>
        <v/>
      </c>
      <c r="J189" t="e" cm="1">
        <f t="array" ref="J189">IFERROR(INDEX($I$2:$I$1800,MATCH(0,COUNTIF($J$1:J188,$I$2:$I$1800),0)),NA())</f>
        <v>#N/A</v>
      </c>
      <c r="K189" t="e">
        <v>#N/A</v>
      </c>
    </row>
    <row r="190" spans="1:11">
      <c r="A190" t="str" cm="1">
        <f t="array" ref="A190">IFERROR(INDEX(Month_10!$C$4:$C$250,MATCH(0,COUNTIF($A$180:A189,Month_10!$C$4:$C$250),0)),"")</f>
        <v/>
      </c>
      <c r="E190" t="str" cm="1">
        <f t="array" ref="E190">IFERROR(INDEX(Month_2!$D$4:$D$250,MATCH(0,COUNTIF($E$150:E189,Month_2!$D$4:$D$250),0)),"")</f>
        <v/>
      </c>
      <c r="F190" t="e" cm="1">
        <f t="array" ref="F190">IFERROR(INDEX($E$2:$E$1800,MATCH(0,COUNTIF($F$1:F189,$E$2:$E$1800),0)),NA())</f>
        <v>#N/A</v>
      </c>
      <c r="G190" t="e">
        <v>#N/A</v>
      </c>
      <c r="I190" t="str" cm="1">
        <f t="array" ref="I190">IFERROR(INDEX(Month_2!$B$4:$B$250,MATCH(0,COUNTIF($I$150:I189,Month_2!$B$4:$B$250),0)),"")</f>
        <v/>
      </c>
      <c r="J190" t="e" cm="1">
        <f t="array" ref="J190">IFERROR(INDEX($I$2:$I$1800,MATCH(0,COUNTIF($J$1:J189,$I$2:$I$1800),0)),NA())</f>
        <v>#N/A</v>
      </c>
      <c r="K190" t="e">
        <v>#N/A</v>
      </c>
    </row>
    <row r="191" spans="1:11">
      <c r="A191" t="str" cm="1">
        <f t="array" ref="A191">IFERROR(INDEX(Month_10!$C$4:$C$250,MATCH(0,COUNTIF($A$180:A190,Month_10!$C$4:$C$250),0)),"")</f>
        <v/>
      </c>
      <c r="E191" t="str" cm="1">
        <f t="array" ref="E191">IFERROR(INDEX(Month_2!$D$4:$D$250,MATCH(0,COUNTIF($E$150:E190,Month_2!$D$4:$D$250),0)),"")</f>
        <v/>
      </c>
      <c r="F191" t="e" cm="1">
        <f t="array" ref="F191">IFERROR(INDEX($E$2:$E$1800,MATCH(0,COUNTIF($F$1:F190,$E$2:$E$1800),0)),NA())</f>
        <v>#N/A</v>
      </c>
      <c r="G191" t="e">
        <v>#N/A</v>
      </c>
      <c r="I191" t="str" cm="1">
        <f t="array" ref="I191">IFERROR(INDEX(Month_2!$B$4:$B$250,MATCH(0,COUNTIF($I$150:I190,Month_2!$B$4:$B$250),0)),"")</f>
        <v/>
      </c>
      <c r="J191" t="e" cm="1">
        <f t="array" ref="J191">IFERROR(INDEX($I$2:$I$1800,MATCH(0,COUNTIF($J$1:J190,$I$2:$I$1800),0)),NA())</f>
        <v>#N/A</v>
      </c>
      <c r="K191" t="e">
        <v>#N/A</v>
      </c>
    </row>
    <row r="192" spans="1:11">
      <c r="A192" t="str" cm="1">
        <f t="array" ref="A192">IFERROR(INDEX(Month_10!$C$4:$C$250,MATCH(0,COUNTIF($A$180:A191,Month_10!$C$4:$C$250),0)),"")</f>
        <v/>
      </c>
      <c r="E192" t="str" cm="1">
        <f t="array" ref="E192">IFERROR(INDEX(Month_2!$D$4:$D$250,MATCH(0,COUNTIF($E$150:E191,Month_2!$D$4:$D$250),0)),"")</f>
        <v/>
      </c>
      <c r="F192" t="e" cm="1">
        <f t="array" ref="F192">IFERROR(INDEX($E$2:$E$1800,MATCH(0,COUNTIF($F$1:F191,$E$2:$E$1800),0)),NA())</f>
        <v>#N/A</v>
      </c>
      <c r="G192" t="e">
        <v>#N/A</v>
      </c>
      <c r="I192" t="str" cm="1">
        <f t="array" ref="I192">IFERROR(INDEX(Month_2!$B$4:$B$250,MATCH(0,COUNTIF($I$150:I191,Month_2!$B$4:$B$250),0)),"")</f>
        <v/>
      </c>
      <c r="J192" t="e" cm="1">
        <f t="array" ref="J192">IFERROR(INDEX($I$2:$I$1800,MATCH(0,COUNTIF($J$1:J191,$I$2:$I$1800),0)),NA())</f>
        <v>#N/A</v>
      </c>
      <c r="K192" t="e">
        <v>#N/A</v>
      </c>
    </row>
    <row r="193" spans="1:11">
      <c r="A193" t="str" cm="1">
        <f t="array" ref="A193">IFERROR(INDEX(Month_10!$C$4:$C$250,MATCH(0,COUNTIF($A$180:A192,Month_10!$C$4:$C$250),0)),"")</f>
        <v/>
      </c>
      <c r="E193" t="str" cm="1">
        <f t="array" ref="E193">IFERROR(INDEX(Month_2!$D$4:$D$250,MATCH(0,COUNTIF($E$150:E192,Month_2!$D$4:$D$250),0)),"")</f>
        <v/>
      </c>
      <c r="F193" t="e" cm="1">
        <f t="array" ref="F193">IFERROR(INDEX($E$2:$E$1800,MATCH(0,COUNTIF($F$1:F192,$E$2:$E$1800),0)),NA())</f>
        <v>#N/A</v>
      </c>
      <c r="G193" t="e">
        <v>#N/A</v>
      </c>
      <c r="I193" t="str" cm="1">
        <f t="array" ref="I193">IFERROR(INDEX(Month_2!$B$4:$B$250,MATCH(0,COUNTIF($I$150:I192,Month_2!$B$4:$B$250),0)),"")</f>
        <v/>
      </c>
      <c r="J193" t="e" cm="1">
        <f t="array" ref="J193">IFERROR(INDEX($I$2:$I$1800,MATCH(0,COUNTIF($J$1:J192,$I$2:$I$1800),0)),NA())</f>
        <v>#N/A</v>
      </c>
      <c r="K193" t="e">
        <v>#N/A</v>
      </c>
    </row>
    <row r="194" spans="1:11">
      <c r="A194" t="str" cm="1">
        <f t="array" ref="A194">IFERROR(INDEX(Month_10!$C$4:$C$250,MATCH(0,COUNTIF($A$180:A193,Month_10!$C$4:$C$250),0)),"")</f>
        <v/>
      </c>
      <c r="E194" t="str" cm="1">
        <f t="array" ref="E194">IFERROR(INDEX(Month_2!$D$4:$D$250,MATCH(0,COUNTIF($E$150:E193,Month_2!$D$4:$D$250),0)),"")</f>
        <v/>
      </c>
      <c r="F194" t="e" cm="1">
        <f t="array" ref="F194">IFERROR(INDEX($E$2:$E$1800,MATCH(0,COUNTIF($F$1:F193,$E$2:$E$1800),0)),NA())</f>
        <v>#N/A</v>
      </c>
      <c r="G194" t="e">
        <v>#N/A</v>
      </c>
      <c r="I194" t="str" cm="1">
        <f t="array" ref="I194">IFERROR(INDEX(Month_2!$B$4:$B$250,MATCH(0,COUNTIF($I$150:I193,Month_2!$B$4:$B$250),0)),"")</f>
        <v/>
      </c>
      <c r="J194" t="e" cm="1">
        <f t="array" ref="J194">IFERROR(INDEX($I$2:$I$1800,MATCH(0,COUNTIF($J$1:J193,$I$2:$I$1800),0)),NA())</f>
        <v>#N/A</v>
      </c>
      <c r="K194" t="e">
        <v>#N/A</v>
      </c>
    </row>
    <row r="195" spans="1:11">
      <c r="A195" t="str" cm="1">
        <f t="array" ref="A195">IFERROR(INDEX(Month_10!$C$4:$C$250,MATCH(0,COUNTIF($A$180:A194,Month_10!$C$4:$C$250),0)),"")</f>
        <v/>
      </c>
      <c r="E195" t="str" cm="1">
        <f t="array" ref="E195">IFERROR(INDEX(Month_2!$D$4:$D$250,MATCH(0,COUNTIF($E$150:E194,Month_2!$D$4:$D$250),0)),"")</f>
        <v/>
      </c>
      <c r="F195" t="e" cm="1">
        <f t="array" ref="F195">IFERROR(INDEX($E$2:$E$1800,MATCH(0,COUNTIF($F$1:F194,$E$2:$E$1800),0)),NA())</f>
        <v>#N/A</v>
      </c>
      <c r="G195" t="e">
        <v>#N/A</v>
      </c>
      <c r="I195" t="str" cm="1">
        <f t="array" ref="I195">IFERROR(INDEX(Month_2!$B$4:$B$250,MATCH(0,COUNTIF($I$150:I194,Month_2!$B$4:$B$250),0)),"")</f>
        <v/>
      </c>
      <c r="J195" t="e" cm="1">
        <f t="array" ref="J195">IFERROR(INDEX($I$2:$I$1800,MATCH(0,COUNTIF($J$1:J194,$I$2:$I$1800),0)),NA())</f>
        <v>#N/A</v>
      </c>
      <c r="K195" t="e">
        <v>#N/A</v>
      </c>
    </row>
    <row r="196" spans="1:11">
      <c r="A196" t="str" cm="1">
        <f t="array" ref="A196">IFERROR(INDEX(Month_10!$C$4:$C$250,MATCH(0,COUNTIF($A$180:A195,Month_10!$C$4:$C$250),0)),"")</f>
        <v/>
      </c>
      <c r="E196" t="str" cm="1">
        <f t="array" ref="E196">IFERROR(INDEX(Month_2!$D$4:$D$250,MATCH(0,COUNTIF($E$150:E195,Month_2!$D$4:$D$250),0)),"")</f>
        <v/>
      </c>
      <c r="F196" t="e" cm="1">
        <f t="array" ref="F196">IFERROR(INDEX($E$2:$E$1800,MATCH(0,COUNTIF($F$1:F195,$E$2:$E$1800),0)),NA())</f>
        <v>#N/A</v>
      </c>
      <c r="G196" t="e">
        <v>#N/A</v>
      </c>
      <c r="I196" t="str" cm="1">
        <f t="array" ref="I196">IFERROR(INDEX(Month_2!$B$4:$B$250,MATCH(0,COUNTIF($I$150:I195,Month_2!$B$4:$B$250),0)),"")</f>
        <v/>
      </c>
      <c r="J196" t="e" cm="1">
        <f t="array" ref="J196">IFERROR(INDEX($I$2:$I$1800,MATCH(0,COUNTIF($J$1:J195,$I$2:$I$1800),0)),NA())</f>
        <v>#N/A</v>
      </c>
      <c r="K196" t="e">
        <v>#N/A</v>
      </c>
    </row>
    <row r="197" spans="1:11">
      <c r="A197" t="str" cm="1">
        <f t="array" ref="A197">IFERROR(INDEX(Month_10!$C$4:$C$250,MATCH(0,COUNTIF($A$180:A196,Month_10!$C$4:$C$250),0)),"")</f>
        <v/>
      </c>
      <c r="E197" t="str" cm="1">
        <f t="array" ref="E197">IFERROR(INDEX(Month_2!$D$4:$D$250,MATCH(0,COUNTIF($E$150:E196,Month_2!$D$4:$D$250),0)),"")</f>
        <v/>
      </c>
      <c r="F197" t="e" cm="1">
        <f t="array" ref="F197">IFERROR(INDEX($E$2:$E$1800,MATCH(0,COUNTIF($F$1:F196,$E$2:$E$1800),0)),NA())</f>
        <v>#N/A</v>
      </c>
      <c r="G197" t="e">
        <v>#N/A</v>
      </c>
      <c r="I197" t="str" cm="1">
        <f t="array" ref="I197">IFERROR(INDEX(Month_2!$B$4:$B$250,MATCH(0,COUNTIF($I$150:I196,Month_2!$B$4:$B$250),0)),"")</f>
        <v/>
      </c>
      <c r="J197" t="e" cm="1">
        <f t="array" ref="J197">IFERROR(INDEX($I$2:$I$1800,MATCH(0,COUNTIF($J$1:J196,$I$2:$I$1800),0)),NA())</f>
        <v>#N/A</v>
      </c>
      <c r="K197" t="e">
        <v>#N/A</v>
      </c>
    </row>
    <row r="198" spans="1:11">
      <c r="A198" t="str" cm="1">
        <f t="array" ref="A198">IFERROR(INDEX(Month_10!$C$4:$C$250,MATCH(0,COUNTIF($A$180:A197,Month_10!$C$4:$C$250),0)),"")</f>
        <v/>
      </c>
      <c r="E198" t="str" cm="1">
        <f t="array" ref="E198">IFERROR(INDEX(Month_2!$D$4:$D$250,MATCH(0,COUNTIF($E$150:E197,Month_2!$D$4:$D$250),0)),"")</f>
        <v/>
      </c>
      <c r="F198" t="e" cm="1">
        <f t="array" ref="F198">IFERROR(INDEX($E$2:$E$1800,MATCH(0,COUNTIF($F$1:F197,$E$2:$E$1800),0)),NA())</f>
        <v>#N/A</v>
      </c>
      <c r="G198" t="e">
        <v>#N/A</v>
      </c>
      <c r="I198" t="str" cm="1">
        <f t="array" ref="I198">IFERROR(INDEX(Month_2!$B$4:$B$250,MATCH(0,COUNTIF($I$150:I197,Month_2!$B$4:$B$250),0)),"")</f>
        <v/>
      </c>
      <c r="J198" t="e" cm="1">
        <f t="array" ref="J198">IFERROR(INDEX($I$2:$I$1800,MATCH(0,COUNTIF($J$1:J197,$I$2:$I$1800),0)),NA())</f>
        <v>#N/A</v>
      </c>
      <c r="K198" t="e">
        <v>#N/A</v>
      </c>
    </row>
    <row r="199" spans="1:11">
      <c r="A199" t="str" cm="1">
        <f t="array" ref="A199">IFERROR(INDEX(Month_10!$C$4:$C$250,MATCH(0,COUNTIF($A$180:A198,Month_10!$C$4:$C$250),0)),"")</f>
        <v/>
      </c>
      <c r="E199" t="str" cm="1">
        <f t="array" ref="E199">IFERROR(INDEX(Month_2!$D$4:$D$250,MATCH(0,COUNTIF($E$150:E198,Month_2!$D$4:$D$250),0)),"")</f>
        <v/>
      </c>
      <c r="F199" t="e" cm="1">
        <f t="array" ref="F199">IFERROR(INDEX($E$2:$E$1800,MATCH(0,COUNTIF($F$1:F198,$E$2:$E$1800),0)),NA())</f>
        <v>#N/A</v>
      </c>
      <c r="G199" t="e">
        <v>#N/A</v>
      </c>
      <c r="I199" t="str" cm="1">
        <f t="array" ref="I199">IFERROR(INDEX(Month_2!$B$4:$B$250,MATCH(0,COUNTIF($I$150:I198,Month_2!$B$4:$B$250),0)),"")</f>
        <v/>
      </c>
      <c r="J199" t="e" cm="1">
        <f t="array" ref="J199">IFERROR(INDEX($I$2:$I$1800,MATCH(0,COUNTIF($J$1:J198,$I$2:$I$1800),0)),NA())</f>
        <v>#N/A</v>
      </c>
      <c r="K199" t="e">
        <v>#N/A</v>
      </c>
    </row>
    <row r="200" spans="1:11">
      <c r="A200" t="str" cm="1">
        <f t="array" ref="A200">IFERROR(INDEX(Month_10!$C$4:$C$250,MATCH(0,COUNTIF($A$180:A199,Month_10!$C$4:$C$250),0)),"")</f>
        <v/>
      </c>
      <c r="E200" t="str" cm="1">
        <f t="array" ref="E200">IFERROR(INDEX(Month_2!$D$4:$D$250,MATCH(0,COUNTIF($E$150:E199,Month_2!$D$4:$D$250),0)),"")</f>
        <v/>
      </c>
      <c r="F200" t="e" cm="1">
        <f t="array" ref="F200">IFERROR(INDEX($E$2:$E$1800,MATCH(0,COUNTIF($F$1:F199,$E$2:$E$1800),0)),NA())</f>
        <v>#N/A</v>
      </c>
      <c r="G200" t="e">
        <v>#N/A</v>
      </c>
      <c r="I200" t="str" cm="1">
        <f t="array" ref="I200">IFERROR(INDEX(Month_2!$B$4:$B$250,MATCH(0,COUNTIF($I$150:I199,Month_2!$B$4:$B$250),0)),"")</f>
        <v/>
      </c>
      <c r="J200" t="e" cm="1">
        <f t="array" ref="J200">IFERROR(INDEX($I$2:$I$1800,MATCH(0,COUNTIF($J$1:J199,$I$2:$I$1800),0)),NA())</f>
        <v>#N/A</v>
      </c>
      <c r="K200" t="e">
        <v>#N/A</v>
      </c>
    </row>
    <row r="201" spans="1:11">
      <c r="A201" cm="1">
        <f t="array" ref="A201">IFERROR(INDEX(Month_11!$C$4:$C$250,MATCH(0,COUNTIF($A$200:A200,Month_11!$C$4:$C$250),0)),"")</f>
        <v>0</v>
      </c>
      <c r="E201" t="str" cm="1">
        <f t="array" ref="E201">IFERROR(INDEX(Month_2!$D$4:$D$250,MATCH(0,COUNTIF($E$150:E200,Month_2!$D$4:$D$250),0)),"")</f>
        <v/>
      </c>
      <c r="F201" t="e" cm="1">
        <f t="array" ref="F201">IFERROR(INDEX($E$2:$E$1800,MATCH(0,COUNTIF($F$1:F200,$E$2:$E$1800),0)),NA())</f>
        <v>#N/A</v>
      </c>
      <c r="G201" t="e">
        <v>#N/A</v>
      </c>
      <c r="I201" t="str" cm="1">
        <f t="array" ref="I201">IFERROR(INDEX(Month_2!$B$4:$B$250,MATCH(0,COUNTIF($I$150:I200,Month_2!$B$4:$B$250),0)),"")</f>
        <v/>
      </c>
      <c r="J201" t="e" cm="1">
        <f t="array" ref="J201">IFERROR(INDEX($I$2:$I$1800,MATCH(0,COUNTIF($J$1:J200,$I$2:$I$1800),0)),NA())</f>
        <v>#N/A</v>
      </c>
      <c r="K201" t="e">
        <v>#N/A</v>
      </c>
    </row>
    <row r="202" spans="1:11">
      <c r="A202" t="str" cm="1">
        <f t="array" ref="A202">IFERROR(INDEX(Month_11!$C$4:$C$250,MATCH(0,COUNTIF($A$200:A201,Month_11!$C$4:$C$250),0)),"")</f>
        <v/>
      </c>
      <c r="E202" t="str" cm="1">
        <f t="array" ref="E202">IFERROR(INDEX(Month_2!$D$4:$D$250,MATCH(0,COUNTIF($E$150:E201,Month_2!$D$4:$D$250),0)),"")</f>
        <v/>
      </c>
      <c r="F202" t="e" cm="1">
        <f t="array" ref="F202">IFERROR(INDEX($E$2:$E$1800,MATCH(0,COUNTIF($F$1:F201,$E$2:$E$1800),0)),NA())</f>
        <v>#N/A</v>
      </c>
      <c r="G202" t="e">
        <v>#N/A</v>
      </c>
      <c r="I202" t="str" cm="1">
        <f t="array" ref="I202">IFERROR(INDEX(Month_2!$B$4:$B$250,MATCH(0,COUNTIF($I$150:I201,Month_2!$B$4:$B$250),0)),"")</f>
        <v/>
      </c>
      <c r="J202" t="e" cm="1">
        <f t="array" ref="J202">IFERROR(INDEX($I$2:$I$1800,MATCH(0,COUNTIF($J$1:J201,$I$2:$I$1800),0)),NA())</f>
        <v>#N/A</v>
      </c>
      <c r="K202" t="e">
        <v>#N/A</v>
      </c>
    </row>
    <row r="203" spans="1:11">
      <c r="A203" t="str" cm="1">
        <f t="array" ref="A203">IFERROR(INDEX(Month_11!$C$4:$C$250,MATCH(0,COUNTIF($A$200:A202,Month_11!$C$4:$C$250),0)),"")</f>
        <v/>
      </c>
      <c r="E203" t="str" cm="1">
        <f t="array" ref="E203">IFERROR(INDEX(Month_2!$D$4:$D$250,MATCH(0,COUNTIF($E$150:E202,Month_2!$D$4:$D$250),0)),"")</f>
        <v/>
      </c>
      <c r="F203" t="e" cm="1">
        <f t="array" ref="F203">IFERROR(INDEX($E$2:$E$1800,MATCH(0,COUNTIF($F$1:F202,$E$2:$E$1800),0)),NA())</f>
        <v>#N/A</v>
      </c>
      <c r="G203" t="e">
        <v>#N/A</v>
      </c>
      <c r="I203" t="str" cm="1">
        <f t="array" ref="I203">IFERROR(INDEX(Month_2!$B$4:$B$250,MATCH(0,COUNTIF($I$150:I202,Month_2!$B$4:$B$250),0)),"")</f>
        <v/>
      </c>
      <c r="J203" t="e" cm="1">
        <f t="array" ref="J203">IFERROR(INDEX($I$2:$I$1800,MATCH(0,COUNTIF($J$1:J202,$I$2:$I$1800),0)),NA())</f>
        <v>#N/A</v>
      </c>
      <c r="K203" t="e">
        <v>#N/A</v>
      </c>
    </row>
    <row r="204" spans="1:11">
      <c r="A204" t="str" cm="1">
        <f t="array" ref="A204">IFERROR(INDEX(Month_11!$C$4:$C$250,MATCH(0,COUNTIF($A$200:A203,Month_11!$C$4:$C$250),0)),"")</f>
        <v/>
      </c>
      <c r="E204" t="str" cm="1">
        <f t="array" ref="E204">IFERROR(INDEX(Month_2!$D$4:$D$250,MATCH(0,COUNTIF($E$150:E203,Month_2!$D$4:$D$250),0)),"")</f>
        <v/>
      </c>
      <c r="F204" t="e" cm="1">
        <f t="array" ref="F204">IFERROR(INDEX($E$2:$E$1800,MATCH(0,COUNTIF($F$1:F203,$E$2:$E$1800),0)),NA())</f>
        <v>#N/A</v>
      </c>
      <c r="G204" t="e">
        <v>#N/A</v>
      </c>
      <c r="I204" t="str" cm="1">
        <f t="array" ref="I204">IFERROR(INDEX(Month_2!$B$4:$B$250,MATCH(0,COUNTIF($I$150:I203,Month_2!$B$4:$B$250),0)),"")</f>
        <v/>
      </c>
      <c r="J204" t="e" cm="1">
        <f t="array" ref="J204">IFERROR(INDEX($I$2:$I$1800,MATCH(0,COUNTIF($J$1:J203,$I$2:$I$1800),0)),NA())</f>
        <v>#N/A</v>
      </c>
      <c r="K204" t="e">
        <v>#N/A</v>
      </c>
    </row>
    <row r="205" spans="1:11">
      <c r="A205" t="str" cm="1">
        <f t="array" ref="A205">IFERROR(INDEX(Month_11!$C$4:$C$250,MATCH(0,COUNTIF($A$200:A204,Month_11!$C$4:$C$250),0)),"")</f>
        <v/>
      </c>
      <c r="E205" t="str" cm="1">
        <f t="array" ref="E205">IFERROR(INDEX(Month_2!$D$4:$D$250,MATCH(0,COUNTIF($E$150:E204,Month_2!$D$4:$D$250),0)),"")</f>
        <v/>
      </c>
      <c r="F205" t="e" cm="1">
        <f t="array" ref="F205">IFERROR(INDEX($E$2:$E$1800,MATCH(0,COUNTIF($F$1:F204,$E$2:$E$1800),0)),NA())</f>
        <v>#N/A</v>
      </c>
      <c r="G205" t="e">
        <v>#N/A</v>
      </c>
      <c r="I205" t="str" cm="1">
        <f t="array" ref="I205">IFERROR(INDEX(Month_2!$B$4:$B$250,MATCH(0,COUNTIF($I$150:I204,Month_2!$B$4:$B$250),0)),"")</f>
        <v/>
      </c>
      <c r="J205" t="e" cm="1">
        <f t="array" ref="J205">IFERROR(INDEX($I$2:$I$1800,MATCH(0,COUNTIF($J$1:J204,$I$2:$I$1800),0)),NA())</f>
        <v>#N/A</v>
      </c>
      <c r="K205" t="e">
        <v>#N/A</v>
      </c>
    </row>
    <row r="206" spans="1:11">
      <c r="A206" t="str" cm="1">
        <f t="array" ref="A206">IFERROR(INDEX(Month_11!$C$4:$C$250,MATCH(0,COUNTIF($A$200:A205,Month_11!$C$4:$C$250),0)),"")</f>
        <v/>
      </c>
      <c r="E206" t="str" cm="1">
        <f t="array" ref="E206">IFERROR(INDEX(Month_2!$D$4:$D$250,MATCH(0,COUNTIF($E$150:E205,Month_2!$D$4:$D$250),0)),"")</f>
        <v/>
      </c>
      <c r="F206" t="e" cm="1">
        <f t="array" ref="F206">IFERROR(INDEX($E$2:$E$1800,MATCH(0,COUNTIF($F$1:F205,$E$2:$E$1800),0)),NA())</f>
        <v>#N/A</v>
      </c>
      <c r="G206" t="e">
        <v>#N/A</v>
      </c>
      <c r="I206" t="str" cm="1">
        <f t="array" ref="I206">IFERROR(INDEX(Month_2!$B$4:$B$250,MATCH(0,COUNTIF($I$150:I205,Month_2!$B$4:$B$250),0)),"")</f>
        <v/>
      </c>
      <c r="J206" t="e" cm="1">
        <f t="array" ref="J206">IFERROR(INDEX($I$2:$I$1800,MATCH(0,COUNTIF($J$1:J205,$I$2:$I$1800),0)),NA())</f>
        <v>#N/A</v>
      </c>
      <c r="K206" t="e">
        <v>#N/A</v>
      </c>
    </row>
    <row r="207" spans="1:11">
      <c r="A207" t="str" cm="1">
        <f t="array" ref="A207">IFERROR(INDEX(Month_11!$C$4:$C$250,MATCH(0,COUNTIF($A$200:A206,Month_11!$C$4:$C$250),0)),"")</f>
        <v/>
      </c>
      <c r="E207" t="str" cm="1">
        <f t="array" ref="E207">IFERROR(INDEX(Month_2!$D$4:$D$250,MATCH(0,COUNTIF($E$150:E206,Month_2!$D$4:$D$250),0)),"")</f>
        <v/>
      </c>
      <c r="F207" t="e" cm="1">
        <f t="array" ref="F207">IFERROR(INDEX($E$2:$E$1800,MATCH(0,COUNTIF($F$1:F206,$E$2:$E$1800),0)),NA())</f>
        <v>#N/A</v>
      </c>
      <c r="G207" t="e">
        <v>#N/A</v>
      </c>
      <c r="I207" t="str" cm="1">
        <f t="array" ref="I207">IFERROR(INDEX(Month_2!$B$4:$B$250,MATCH(0,COUNTIF($I$150:I206,Month_2!$B$4:$B$250),0)),"")</f>
        <v/>
      </c>
      <c r="J207" t="e" cm="1">
        <f t="array" ref="J207">IFERROR(INDEX($I$2:$I$1800,MATCH(0,COUNTIF($J$1:J206,$I$2:$I$1800),0)),NA())</f>
        <v>#N/A</v>
      </c>
      <c r="K207" t="e">
        <v>#N/A</v>
      </c>
    </row>
    <row r="208" spans="1:11">
      <c r="A208" t="str" cm="1">
        <f t="array" ref="A208">IFERROR(INDEX(Month_11!$C$4:$C$250,MATCH(0,COUNTIF($A$200:A207,Month_11!$C$4:$C$250),0)),"")</f>
        <v/>
      </c>
      <c r="E208" t="str" cm="1">
        <f t="array" ref="E208">IFERROR(INDEX(Month_2!$D$4:$D$250,MATCH(0,COUNTIF($E$150:E207,Month_2!$D$4:$D$250),0)),"")</f>
        <v/>
      </c>
      <c r="F208" t="e" cm="1">
        <f t="array" ref="F208">IFERROR(INDEX($E$2:$E$1800,MATCH(0,COUNTIF($F$1:F207,$E$2:$E$1800),0)),NA())</f>
        <v>#N/A</v>
      </c>
      <c r="G208" t="e">
        <v>#N/A</v>
      </c>
      <c r="I208" t="str" cm="1">
        <f t="array" ref="I208">IFERROR(INDEX(Month_2!$B$4:$B$250,MATCH(0,COUNTIF($I$150:I207,Month_2!$B$4:$B$250),0)),"")</f>
        <v/>
      </c>
      <c r="J208" t="e" cm="1">
        <f t="array" ref="J208">IFERROR(INDEX($I$2:$I$1800,MATCH(0,COUNTIF($J$1:J207,$I$2:$I$1800),0)),NA())</f>
        <v>#N/A</v>
      </c>
      <c r="K208" t="e">
        <v>#N/A</v>
      </c>
    </row>
    <row r="209" spans="1:11">
      <c r="A209" t="str" cm="1">
        <f t="array" ref="A209">IFERROR(INDEX(Month_11!$C$4:$C$250,MATCH(0,COUNTIF($A$200:A208,Month_11!$C$4:$C$250),0)),"")</f>
        <v/>
      </c>
      <c r="E209" t="str" cm="1">
        <f t="array" ref="E209">IFERROR(INDEX(Month_2!$D$4:$D$250,MATCH(0,COUNTIF($E$150:E208,Month_2!$D$4:$D$250),0)),"")</f>
        <v/>
      </c>
      <c r="F209" t="e" cm="1">
        <f t="array" ref="F209">IFERROR(INDEX($E$2:$E$1800,MATCH(0,COUNTIF($F$1:F208,$E$2:$E$1800),0)),NA())</f>
        <v>#N/A</v>
      </c>
      <c r="G209" t="e">
        <v>#N/A</v>
      </c>
      <c r="I209" t="str" cm="1">
        <f t="array" ref="I209">IFERROR(INDEX(Month_2!$B$4:$B$250,MATCH(0,COUNTIF($I$150:I208,Month_2!$B$4:$B$250),0)),"")</f>
        <v/>
      </c>
      <c r="J209" t="e" cm="1">
        <f t="array" ref="J209">IFERROR(INDEX($I$2:$I$1800,MATCH(0,COUNTIF($J$1:J208,$I$2:$I$1800),0)),NA())</f>
        <v>#N/A</v>
      </c>
      <c r="K209" t="e">
        <v>#N/A</v>
      </c>
    </row>
    <row r="210" spans="1:11">
      <c r="A210" t="str" cm="1">
        <f t="array" ref="A210">IFERROR(INDEX(Month_11!$C$4:$C$250,MATCH(0,COUNTIF($A$200:A209,Month_11!$C$4:$C$250),0)),"")</f>
        <v/>
      </c>
      <c r="E210" t="str" cm="1">
        <f t="array" ref="E210">IFERROR(INDEX(Month_2!$D$4:$D$250,MATCH(0,COUNTIF($E$150:E209,Month_2!$D$4:$D$250),0)),"")</f>
        <v/>
      </c>
      <c r="F210" t="e" cm="1">
        <f t="array" ref="F210">IFERROR(INDEX($E$2:$E$1800,MATCH(0,COUNTIF($F$1:F209,$E$2:$E$1800),0)),NA())</f>
        <v>#N/A</v>
      </c>
      <c r="G210" t="e">
        <v>#N/A</v>
      </c>
      <c r="I210" t="str" cm="1">
        <f t="array" ref="I210">IFERROR(INDEX(Month_2!$B$4:$B$250,MATCH(0,COUNTIF($I$150:I209,Month_2!$B$4:$B$250),0)),"")</f>
        <v/>
      </c>
      <c r="J210" t="e" cm="1">
        <f t="array" ref="J210">IFERROR(INDEX($I$2:$I$1800,MATCH(0,COUNTIF($J$1:J209,$I$2:$I$1800),0)),NA())</f>
        <v>#N/A</v>
      </c>
      <c r="K210" t="e">
        <v>#N/A</v>
      </c>
    </row>
    <row r="211" spans="1:11">
      <c r="A211" t="str" cm="1">
        <f t="array" ref="A211">IFERROR(INDEX(Month_11!$C$4:$C$250,MATCH(0,COUNTIF($A$200:A210,Month_11!$C$4:$C$250),0)),"")</f>
        <v/>
      </c>
      <c r="E211" t="str" cm="1">
        <f t="array" ref="E211">IFERROR(INDEX(Month_2!$D$4:$D$250,MATCH(0,COUNTIF($E$150:E210,Month_2!$D$4:$D$250),0)),"")</f>
        <v/>
      </c>
      <c r="F211" t="e" cm="1">
        <f t="array" ref="F211">IFERROR(INDEX($E$2:$E$1800,MATCH(0,COUNTIF($F$1:F210,$E$2:$E$1800),0)),NA())</f>
        <v>#N/A</v>
      </c>
      <c r="G211" t="e">
        <v>#N/A</v>
      </c>
      <c r="I211" t="str" cm="1">
        <f t="array" ref="I211">IFERROR(INDEX(Month_2!$B$4:$B$250,MATCH(0,COUNTIF($I$150:I210,Month_2!$B$4:$B$250),0)),"")</f>
        <v/>
      </c>
      <c r="J211" t="e" cm="1">
        <f t="array" ref="J211">IFERROR(INDEX($I$2:$I$1800,MATCH(0,COUNTIF($J$1:J210,$I$2:$I$1800),0)),NA())</f>
        <v>#N/A</v>
      </c>
      <c r="K211" t="e">
        <v>#N/A</v>
      </c>
    </row>
    <row r="212" spans="1:11">
      <c r="A212" t="str" cm="1">
        <f t="array" ref="A212">IFERROR(INDEX(Month_11!$C$4:$C$250,MATCH(0,COUNTIF($A$200:A211,Month_11!$C$4:$C$250),0)),"")</f>
        <v/>
      </c>
      <c r="E212" t="str" cm="1">
        <f t="array" ref="E212">IFERROR(INDEX(Month_2!$D$4:$D$250,MATCH(0,COUNTIF($E$150:E211,Month_2!$D$4:$D$250),0)),"")</f>
        <v/>
      </c>
      <c r="F212" t="e" cm="1">
        <f t="array" ref="F212">IFERROR(INDEX($E$2:$E$1800,MATCH(0,COUNTIF($F$1:F211,$E$2:$E$1800),0)),NA())</f>
        <v>#N/A</v>
      </c>
      <c r="G212" t="e">
        <v>#N/A</v>
      </c>
      <c r="I212" t="str" cm="1">
        <f t="array" ref="I212">IFERROR(INDEX(Month_2!$B$4:$B$250,MATCH(0,COUNTIF($I$150:I211,Month_2!$B$4:$B$250),0)),"")</f>
        <v/>
      </c>
      <c r="J212" t="e" cm="1">
        <f t="array" ref="J212">IFERROR(INDEX($I$2:$I$1800,MATCH(0,COUNTIF($J$1:J211,$I$2:$I$1800),0)),NA())</f>
        <v>#N/A</v>
      </c>
      <c r="K212" t="e">
        <v>#N/A</v>
      </c>
    </row>
    <row r="213" spans="1:11">
      <c r="A213" t="str" cm="1">
        <f t="array" ref="A213">IFERROR(INDEX(Month_11!$C$4:$C$250,MATCH(0,COUNTIF($A$200:A212,Month_11!$C$4:$C$250),0)),"")</f>
        <v/>
      </c>
      <c r="E213" t="str" cm="1">
        <f t="array" ref="E213">IFERROR(INDEX(Month_2!$D$4:$D$250,MATCH(0,COUNTIF($E$150:E212,Month_2!$D$4:$D$250),0)),"")</f>
        <v/>
      </c>
      <c r="F213" t="e" cm="1">
        <f t="array" ref="F213">IFERROR(INDEX($E$2:$E$1800,MATCH(0,COUNTIF($F$1:F212,$E$2:$E$1800),0)),NA())</f>
        <v>#N/A</v>
      </c>
      <c r="G213" t="e">
        <v>#N/A</v>
      </c>
      <c r="I213" t="str" cm="1">
        <f t="array" ref="I213">IFERROR(INDEX(Month_2!$B$4:$B$250,MATCH(0,COUNTIF($I$150:I212,Month_2!$B$4:$B$250),0)),"")</f>
        <v/>
      </c>
      <c r="J213" t="e" cm="1">
        <f t="array" ref="J213">IFERROR(INDEX($I$2:$I$1800,MATCH(0,COUNTIF($J$1:J212,$I$2:$I$1800),0)),NA())</f>
        <v>#N/A</v>
      </c>
      <c r="K213" t="e">
        <v>#N/A</v>
      </c>
    </row>
    <row r="214" spans="1:11">
      <c r="A214" t="str" cm="1">
        <f t="array" ref="A214">IFERROR(INDEX(Month_11!$C$4:$C$250,MATCH(0,COUNTIF($A$200:A213,Month_11!$C$4:$C$250),0)),"")</f>
        <v/>
      </c>
      <c r="E214" t="str" cm="1">
        <f t="array" ref="E214">IFERROR(INDEX(Month_2!$D$4:$D$250,MATCH(0,COUNTIF($E$150:E213,Month_2!$D$4:$D$250),0)),"")</f>
        <v/>
      </c>
      <c r="F214" t="e" cm="1">
        <f t="array" ref="F214">IFERROR(INDEX($E$2:$E$1800,MATCH(0,COUNTIF($F$1:F213,$E$2:$E$1800),0)),NA())</f>
        <v>#N/A</v>
      </c>
      <c r="G214" t="e">
        <v>#N/A</v>
      </c>
      <c r="I214" t="str" cm="1">
        <f t="array" ref="I214">IFERROR(INDEX(Month_2!$B$4:$B$250,MATCH(0,COUNTIF($I$150:I213,Month_2!$B$4:$B$250),0)),"")</f>
        <v/>
      </c>
      <c r="J214" t="e" cm="1">
        <f t="array" ref="J214">IFERROR(INDEX($I$2:$I$1800,MATCH(0,COUNTIF($J$1:J213,$I$2:$I$1800),0)),NA())</f>
        <v>#N/A</v>
      </c>
      <c r="K214" t="e">
        <v>#N/A</v>
      </c>
    </row>
    <row r="215" spans="1:11">
      <c r="A215" t="str" cm="1">
        <f t="array" ref="A215">IFERROR(INDEX(Month_11!$C$4:$C$250,MATCH(0,COUNTIF($A$200:A214,Month_11!$C$4:$C$250),0)),"")</f>
        <v/>
      </c>
      <c r="E215" t="str" cm="1">
        <f t="array" ref="E215">IFERROR(INDEX(Month_2!$D$4:$D$250,MATCH(0,COUNTIF($E$150:E214,Month_2!$D$4:$D$250),0)),"")</f>
        <v/>
      </c>
      <c r="F215" t="e" cm="1">
        <f t="array" ref="F215">IFERROR(INDEX($E$2:$E$1800,MATCH(0,COUNTIF($F$1:F214,$E$2:$E$1800),0)),NA())</f>
        <v>#N/A</v>
      </c>
      <c r="G215" t="e">
        <v>#N/A</v>
      </c>
      <c r="I215" t="str" cm="1">
        <f t="array" ref="I215">IFERROR(INDEX(Month_2!$B$4:$B$250,MATCH(0,COUNTIF($I$150:I214,Month_2!$B$4:$B$250),0)),"")</f>
        <v/>
      </c>
      <c r="J215" t="e" cm="1">
        <f t="array" ref="J215">IFERROR(INDEX($I$2:$I$1800,MATCH(0,COUNTIF($J$1:J214,$I$2:$I$1800),0)),NA())</f>
        <v>#N/A</v>
      </c>
      <c r="K215" t="e">
        <v>#N/A</v>
      </c>
    </row>
    <row r="216" spans="1:11">
      <c r="A216" t="str" cm="1">
        <f t="array" ref="A216">IFERROR(INDEX(Month_11!$C$4:$C$250,MATCH(0,COUNTIF($A$200:A215,Month_11!$C$4:$C$250),0)),"")</f>
        <v/>
      </c>
      <c r="E216" t="str" cm="1">
        <f t="array" ref="E216">IFERROR(INDEX(Month_2!$D$4:$D$250,MATCH(0,COUNTIF($E$150:E215,Month_2!$D$4:$D$250),0)),"")</f>
        <v/>
      </c>
      <c r="F216" t="e" cm="1">
        <f t="array" ref="F216">IFERROR(INDEX($E$2:$E$1800,MATCH(0,COUNTIF($F$1:F215,$E$2:$E$1800),0)),NA())</f>
        <v>#N/A</v>
      </c>
      <c r="G216" t="e">
        <v>#N/A</v>
      </c>
      <c r="I216" t="str" cm="1">
        <f t="array" ref="I216">IFERROR(INDEX(Month_2!$B$4:$B$250,MATCH(0,COUNTIF($I$150:I215,Month_2!$B$4:$B$250),0)),"")</f>
        <v/>
      </c>
      <c r="J216" t="e" cm="1">
        <f t="array" ref="J216">IFERROR(INDEX($I$2:$I$1800,MATCH(0,COUNTIF($J$1:J215,$I$2:$I$1800),0)),NA())</f>
        <v>#N/A</v>
      </c>
      <c r="K216" t="e">
        <v>#N/A</v>
      </c>
    </row>
    <row r="217" spans="1:11">
      <c r="A217" t="str" cm="1">
        <f t="array" ref="A217">IFERROR(INDEX(Month_11!$C$4:$C$250,MATCH(0,COUNTIF($A$200:A216,Month_11!$C$4:$C$250),0)),"")</f>
        <v/>
      </c>
      <c r="E217" t="str" cm="1">
        <f t="array" ref="E217">IFERROR(INDEX(Month_2!$D$4:$D$250,MATCH(0,COUNTIF($E$150:E216,Month_2!$D$4:$D$250),0)),"")</f>
        <v/>
      </c>
      <c r="F217" t="e" cm="1">
        <f t="array" ref="F217">IFERROR(INDEX($E$2:$E$1800,MATCH(0,COUNTIF($F$1:F216,$E$2:$E$1800),0)),NA())</f>
        <v>#N/A</v>
      </c>
      <c r="G217" t="e">
        <v>#N/A</v>
      </c>
      <c r="I217" t="str" cm="1">
        <f t="array" ref="I217">IFERROR(INDEX(Month_2!$B$4:$B$250,MATCH(0,COUNTIF($I$150:I216,Month_2!$B$4:$B$250),0)),"")</f>
        <v/>
      </c>
      <c r="J217" t="e" cm="1">
        <f t="array" ref="J217">IFERROR(INDEX($I$2:$I$1800,MATCH(0,COUNTIF($J$1:J216,$I$2:$I$1800),0)),NA())</f>
        <v>#N/A</v>
      </c>
      <c r="K217" t="e">
        <v>#N/A</v>
      </c>
    </row>
    <row r="218" spans="1:11">
      <c r="A218" t="str" cm="1">
        <f t="array" ref="A218">IFERROR(INDEX(Month_11!$C$4:$C$250,MATCH(0,COUNTIF($A$200:A217,Month_11!$C$4:$C$250),0)),"")</f>
        <v/>
      </c>
      <c r="E218" t="str" cm="1">
        <f t="array" ref="E218">IFERROR(INDEX(Month_2!$D$4:$D$250,MATCH(0,COUNTIF($E$150:E217,Month_2!$D$4:$D$250),0)),"")</f>
        <v/>
      </c>
      <c r="F218" t="e" cm="1">
        <f t="array" ref="F218">IFERROR(INDEX($E$2:$E$1800,MATCH(0,COUNTIF($F$1:F217,$E$2:$E$1800),0)),NA())</f>
        <v>#N/A</v>
      </c>
      <c r="G218" t="e">
        <v>#N/A</v>
      </c>
      <c r="I218" t="str" cm="1">
        <f t="array" ref="I218">IFERROR(INDEX(Month_2!$B$4:$B$250,MATCH(0,COUNTIF($I$150:I217,Month_2!$B$4:$B$250),0)),"")</f>
        <v/>
      </c>
      <c r="J218" t="e" cm="1">
        <f t="array" ref="J218">IFERROR(INDEX($I$2:$I$1800,MATCH(0,COUNTIF($J$1:J217,$I$2:$I$1800),0)),NA())</f>
        <v>#N/A</v>
      </c>
      <c r="K218" t="e">
        <v>#N/A</v>
      </c>
    </row>
    <row r="219" spans="1:11">
      <c r="A219" t="str" cm="1">
        <f t="array" ref="A219">IFERROR(INDEX(Month_11!$C$4:$C$250,MATCH(0,COUNTIF($A$200:A218,Month_11!$C$4:$C$250),0)),"")</f>
        <v/>
      </c>
      <c r="E219" t="str" cm="1">
        <f t="array" ref="E219">IFERROR(INDEX(Month_2!$D$4:$D$250,MATCH(0,COUNTIF($E$150:E218,Month_2!$D$4:$D$250),0)),"")</f>
        <v/>
      </c>
      <c r="F219" t="e" cm="1">
        <f t="array" ref="F219">IFERROR(INDEX($E$2:$E$1800,MATCH(0,COUNTIF($F$1:F218,$E$2:$E$1800),0)),NA())</f>
        <v>#N/A</v>
      </c>
      <c r="G219" t="e">
        <v>#N/A</v>
      </c>
      <c r="I219" t="str" cm="1">
        <f t="array" ref="I219">IFERROR(INDEX(Month_2!$B$4:$B$250,MATCH(0,COUNTIF($I$150:I218,Month_2!$B$4:$B$250),0)),"")</f>
        <v/>
      </c>
      <c r="J219" t="e" cm="1">
        <f t="array" ref="J219">IFERROR(INDEX($I$2:$I$1800,MATCH(0,COUNTIF($J$1:J218,$I$2:$I$1800),0)),NA())</f>
        <v>#N/A</v>
      </c>
      <c r="K219" t="e">
        <v>#N/A</v>
      </c>
    </row>
    <row r="220" spans="1:11">
      <c r="A220" t="str" cm="1">
        <f t="array" ref="A220">IFERROR(INDEX(Month_11!$C$4:$C$250,MATCH(0,COUNTIF($A$200:A219,Month_11!$C$4:$C$250),0)),"")</f>
        <v/>
      </c>
      <c r="E220" t="str" cm="1">
        <f t="array" ref="E220">IFERROR(INDEX(Month_2!$D$4:$D$250,MATCH(0,COUNTIF($E$150:E219,Month_2!$D$4:$D$250),0)),"")</f>
        <v/>
      </c>
      <c r="F220" t="e" cm="1">
        <f t="array" ref="F220">IFERROR(INDEX($E$2:$E$1800,MATCH(0,COUNTIF($F$1:F219,$E$2:$E$1800),0)),NA())</f>
        <v>#N/A</v>
      </c>
      <c r="G220" t="e">
        <v>#N/A</v>
      </c>
      <c r="I220" t="str" cm="1">
        <f t="array" ref="I220">IFERROR(INDEX(Month_2!$B$4:$B$250,MATCH(0,COUNTIF($I$150:I219,Month_2!$B$4:$B$250),0)),"")</f>
        <v/>
      </c>
      <c r="J220" t="e" cm="1">
        <f t="array" ref="J220">IFERROR(INDEX($I$2:$I$1800,MATCH(0,COUNTIF($J$1:J219,$I$2:$I$1800),0)),NA())</f>
        <v>#N/A</v>
      </c>
      <c r="K220" t="e">
        <v>#N/A</v>
      </c>
    </row>
    <row r="221" spans="1:11">
      <c r="A221" cm="1">
        <f t="array" ref="A221">IFERROR(INDEX(Month_12!$C$4:$C$250,MATCH(0,COUNTIF($A$220:A220,Month_12!$C$4:$C$250),0)),"")</f>
        <v>0</v>
      </c>
      <c r="E221" t="str" cm="1">
        <f t="array" ref="E221">IFERROR(INDEX(Month_2!$D$4:$D$250,MATCH(0,COUNTIF($E$150:E220,Month_2!$D$4:$D$250),0)),"")</f>
        <v/>
      </c>
      <c r="F221" t="e" cm="1">
        <f t="array" ref="F221">IFERROR(INDEX($E$2:$E$1800,MATCH(0,COUNTIF($F$1:F220,$E$2:$E$1800),0)),NA())</f>
        <v>#N/A</v>
      </c>
      <c r="G221" t="e">
        <v>#N/A</v>
      </c>
      <c r="I221" t="str" cm="1">
        <f t="array" ref="I221">IFERROR(INDEX(Month_2!$B$4:$B$250,MATCH(0,COUNTIF($I$150:I220,Month_2!$B$4:$B$250),0)),"")</f>
        <v/>
      </c>
      <c r="J221" t="e" cm="1">
        <f t="array" ref="J221">IFERROR(INDEX($I$2:$I$1800,MATCH(0,COUNTIF($J$1:J220,$I$2:$I$1800),0)),NA())</f>
        <v>#N/A</v>
      </c>
      <c r="K221" t="e">
        <v>#N/A</v>
      </c>
    </row>
    <row r="222" spans="1:11">
      <c r="A222" t="str" cm="1">
        <f t="array" ref="A222">IFERROR(INDEX(Month_12!$C$4:$C$250,MATCH(0,COUNTIF($A$220:A221,Month_12!$C$4:$C$250),0)),"")</f>
        <v/>
      </c>
      <c r="E222" t="str" cm="1">
        <f t="array" ref="E222">IFERROR(INDEX(Month_2!$D$4:$D$250,MATCH(0,COUNTIF($E$150:E221,Month_2!$D$4:$D$250),0)),"")</f>
        <v/>
      </c>
      <c r="F222" t="e" cm="1">
        <f t="array" ref="F222">IFERROR(INDEX($E$2:$E$1800,MATCH(0,COUNTIF($F$1:F221,$E$2:$E$1800),0)),NA())</f>
        <v>#N/A</v>
      </c>
      <c r="G222" t="e">
        <v>#N/A</v>
      </c>
      <c r="I222" t="str" cm="1">
        <f t="array" ref="I222">IFERROR(INDEX(Month_2!$B$4:$B$250,MATCH(0,COUNTIF($I$150:I221,Month_2!$B$4:$B$250),0)),"")</f>
        <v/>
      </c>
      <c r="J222" t="e" cm="1">
        <f t="array" ref="J222">IFERROR(INDEX($I$2:$I$1800,MATCH(0,COUNTIF($J$1:J221,$I$2:$I$1800),0)),NA())</f>
        <v>#N/A</v>
      </c>
      <c r="K222" t="e">
        <v>#N/A</v>
      </c>
    </row>
    <row r="223" spans="1:11">
      <c r="A223" t="str" cm="1">
        <f t="array" ref="A223">IFERROR(INDEX(Month_12!$C$4:$C$250,MATCH(0,COUNTIF($A$220:A222,Month_12!$C$4:$C$250),0)),"")</f>
        <v/>
      </c>
      <c r="E223" t="str" cm="1">
        <f t="array" ref="E223">IFERROR(INDEX(Month_2!$D$4:$D$250,MATCH(0,COUNTIF($E$150:E222,Month_2!$D$4:$D$250),0)),"")</f>
        <v/>
      </c>
      <c r="F223" t="e" cm="1">
        <f t="array" ref="F223">IFERROR(INDEX($E$2:$E$1800,MATCH(0,COUNTIF($F$1:F222,$E$2:$E$1800),0)),NA())</f>
        <v>#N/A</v>
      </c>
      <c r="G223" t="e">
        <v>#N/A</v>
      </c>
      <c r="I223" t="str" cm="1">
        <f t="array" ref="I223">IFERROR(INDEX(Month_2!$B$4:$B$250,MATCH(0,COUNTIF($I$150:I222,Month_2!$B$4:$B$250),0)),"")</f>
        <v/>
      </c>
      <c r="J223" t="e" cm="1">
        <f t="array" ref="J223">IFERROR(INDEX($I$2:$I$1800,MATCH(0,COUNTIF($J$1:J222,$I$2:$I$1800),0)),NA())</f>
        <v>#N/A</v>
      </c>
      <c r="K223" t="e">
        <v>#N/A</v>
      </c>
    </row>
    <row r="224" spans="1:11">
      <c r="A224" t="str" cm="1">
        <f t="array" ref="A224">IFERROR(INDEX(Month_12!$C$4:$C$250,MATCH(0,COUNTIF($A$220:A223,Month_12!$C$4:$C$250),0)),"")</f>
        <v/>
      </c>
      <c r="E224" t="str" cm="1">
        <f t="array" ref="E224">IFERROR(INDEX(Month_2!$D$4:$D$250,MATCH(0,COUNTIF($E$150:E223,Month_2!$D$4:$D$250),0)),"")</f>
        <v/>
      </c>
      <c r="F224" t="e" cm="1">
        <f t="array" ref="F224">IFERROR(INDEX($E$2:$E$1800,MATCH(0,COUNTIF($F$1:F223,$E$2:$E$1800),0)),NA())</f>
        <v>#N/A</v>
      </c>
      <c r="G224" t="e">
        <v>#N/A</v>
      </c>
      <c r="I224" t="str" cm="1">
        <f t="array" ref="I224">IFERROR(INDEX(Month_2!$B$4:$B$250,MATCH(0,COUNTIF($I$150:I223,Month_2!$B$4:$B$250),0)),"")</f>
        <v/>
      </c>
      <c r="J224" t="e" cm="1">
        <f t="array" ref="J224">IFERROR(INDEX($I$2:$I$1800,MATCH(0,COUNTIF($J$1:J223,$I$2:$I$1800),0)),NA())</f>
        <v>#N/A</v>
      </c>
      <c r="K224" t="e">
        <v>#N/A</v>
      </c>
    </row>
    <row r="225" spans="1:11">
      <c r="A225" t="str" cm="1">
        <f t="array" ref="A225">IFERROR(INDEX(Month_12!$C$4:$C$250,MATCH(0,COUNTIF($A$220:A224,Month_12!$C$4:$C$250),0)),"")</f>
        <v/>
      </c>
      <c r="E225" t="str" cm="1">
        <f t="array" ref="E225">IFERROR(INDEX(Month_2!$D$4:$D$250,MATCH(0,COUNTIF($E$150:E224,Month_2!$D$4:$D$250),0)),"")</f>
        <v/>
      </c>
      <c r="F225" t="e" cm="1">
        <f t="array" ref="F225">IFERROR(INDEX($E$2:$E$1800,MATCH(0,COUNTIF($F$1:F224,$E$2:$E$1800),0)),NA())</f>
        <v>#N/A</v>
      </c>
      <c r="G225" t="e">
        <v>#N/A</v>
      </c>
      <c r="I225" t="str" cm="1">
        <f t="array" ref="I225">IFERROR(INDEX(Month_2!$B$4:$B$250,MATCH(0,COUNTIF($I$150:I224,Month_2!$B$4:$B$250),0)),"")</f>
        <v/>
      </c>
      <c r="J225" t="e" cm="1">
        <f t="array" ref="J225">IFERROR(INDEX($I$2:$I$1800,MATCH(0,COUNTIF($J$1:J224,$I$2:$I$1800),0)),NA())</f>
        <v>#N/A</v>
      </c>
      <c r="K225" t="e">
        <v>#N/A</v>
      </c>
    </row>
    <row r="226" spans="1:11">
      <c r="A226" t="str" cm="1">
        <f t="array" ref="A226">IFERROR(INDEX(Month_12!$C$4:$C$250,MATCH(0,COUNTIF($A$220:A225,Month_12!$C$4:$C$250),0)),"")</f>
        <v/>
      </c>
      <c r="E226" t="str" cm="1">
        <f t="array" ref="E226">IFERROR(INDEX(Month_2!$D$4:$D$250,MATCH(0,COUNTIF($E$150:E225,Month_2!$D$4:$D$250),0)),"")</f>
        <v/>
      </c>
      <c r="F226" t="e" cm="1">
        <f t="array" ref="F226">IFERROR(INDEX($E$2:$E$1800,MATCH(0,COUNTIF($F$1:F225,$E$2:$E$1800),0)),NA())</f>
        <v>#N/A</v>
      </c>
      <c r="G226" t="e">
        <v>#N/A</v>
      </c>
      <c r="I226" t="str" cm="1">
        <f t="array" ref="I226">IFERROR(INDEX(Month_2!$B$4:$B$250,MATCH(0,COUNTIF($I$150:I225,Month_2!$B$4:$B$250),0)),"")</f>
        <v/>
      </c>
      <c r="J226" t="e" cm="1">
        <f t="array" ref="J226">IFERROR(INDEX($I$2:$I$1800,MATCH(0,COUNTIF($J$1:J225,$I$2:$I$1800),0)),NA())</f>
        <v>#N/A</v>
      </c>
      <c r="K226" t="e">
        <v>#N/A</v>
      </c>
    </row>
    <row r="227" spans="1:11">
      <c r="A227" t="str" cm="1">
        <f t="array" ref="A227">IFERROR(INDEX(Month_12!$C$4:$C$250,MATCH(0,COUNTIF($A$220:A226,Month_12!$C$4:$C$250),0)),"")</f>
        <v/>
      </c>
      <c r="E227" t="str" cm="1">
        <f t="array" ref="E227">IFERROR(INDEX(Month_2!$D$4:$D$250,MATCH(0,COUNTIF($E$150:E226,Month_2!$D$4:$D$250),0)),"")</f>
        <v/>
      </c>
      <c r="F227" t="e" cm="1">
        <f t="array" ref="F227">IFERROR(INDEX($E$2:$E$1800,MATCH(0,COUNTIF($F$1:F226,$E$2:$E$1800),0)),NA())</f>
        <v>#N/A</v>
      </c>
      <c r="G227" t="e">
        <v>#N/A</v>
      </c>
      <c r="I227" t="str" cm="1">
        <f t="array" ref="I227">IFERROR(INDEX(Month_2!$B$4:$B$250,MATCH(0,COUNTIF($I$150:I226,Month_2!$B$4:$B$250),0)),"")</f>
        <v/>
      </c>
      <c r="J227" t="e" cm="1">
        <f t="array" ref="J227">IFERROR(INDEX($I$2:$I$1800,MATCH(0,COUNTIF($J$1:J226,$I$2:$I$1800),0)),NA())</f>
        <v>#N/A</v>
      </c>
      <c r="K227" t="e">
        <v>#N/A</v>
      </c>
    </row>
    <row r="228" spans="1:11">
      <c r="A228" t="str" cm="1">
        <f t="array" ref="A228">IFERROR(INDEX(Month_12!$C$4:$C$250,MATCH(0,COUNTIF($A$220:A227,Month_12!$C$4:$C$250),0)),"")</f>
        <v/>
      </c>
      <c r="E228" t="str" cm="1">
        <f t="array" ref="E228">IFERROR(INDEX(Month_2!$D$4:$D$250,MATCH(0,COUNTIF($E$150:E227,Month_2!$D$4:$D$250),0)),"")</f>
        <v/>
      </c>
      <c r="F228" t="e" cm="1">
        <f t="array" ref="F228">IFERROR(INDEX($E$2:$E$1800,MATCH(0,COUNTIF($F$1:F227,$E$2:$E$1800),0)),NA())</f>
        <v>#N/A</v>
      </c>
      <c r="G228" t="e">
        <v>#N/A</v>
      </c>
      <c r="I228" t="str" cm="1">
        <f t="array" ref="I228">IFERROR(INDEX(Month_2!$B$4:$B$250,MATCH(0,COUNTIF($I$150:I227,Month_2!$B$4:$B$250),0)),"")</f>
        <v/>
      </c>
      <c r="J228" t="e" cm="1">
        <f t="array" ref="J228">IFERROR(INDEX($I$2:$I$1800,MATCH(0,COUNTIF($J$1:J227,$I$2:$I$1800),0)),NA())</f>
        <v>#N/A</v>
      </c>
      <c r="K228" t="e">
        <v>#N/A</v>
      </c>
    </row>
    <row r="229" spans="1:11">
      <c r="A229" t="str" cm="1">
        <f t="array" ref="A229">IFERROR(INDEX(Month_12!$C$4:$C$250,MATCH(0,COUNTIF($A$220:A228,Month_12!$C$4:$C$250),0)),"")</f>
        <v/>
      </c>
      <c r="E229" t="str" cm="1">
        <f t="array" ref="E229">IFERROR(INDEX(Month_2!$D$4:$D$250,MATCH(0,COUNTIF($E$150:E228,Month_2!$D$4:$D$250),0)),"")</f>
        <v/>
      </c>
      <c r="F229" t="e" cm="1">
        <f t="array" ref="F229">IFERROR(INDEX($E$2:$E$1800,MATCH(0,COUNTIF($F$1:F228,$E$2:$E$1800),0)),NA())</f>
        <v>#N/A</v>
      </c>
      <c r="G229" t="e">
        <v>#N/A</v>
      </c>
      <c r="I229" t="str" cm="1">
        <f t="array" ref="I229">IFERROR(INDEX(Month_2!$B$4:$B$250,MATCH(0,COUNTIF($I$150:I228,Month_2!$B$4:$B$250),0)),"")</f>
        <v/>
      </c>
      <c r="J229" t="e" cm="1">
        <f t="array" ref="J229">IFERROR(INDEX($I$2:$I$1800,MATCH(0,COUNTIF($J$1:J228,$I$2:$I$1800),0)),NA())</f>
        <v>#N/A</v>
      </c>
      <c r="K229" t="e">
        <v>#N/A</v>
      </c>
    </row>
    <row r="230" spans="1:11">
      <c r="A230" t="str" cm="1">
        <f t="array" ref="A230">IFERROR(INDEX(Month_12!$C$4:$C$250,MATCH(0,COUNTIF($A$220:A229,Month_12!$C$4:$C$250),0)),"")</f>
        <v/>
      </c>
      <c r="E230" t="str" cm="1">
        <f t="array" ref="E230">IFERROR(INDEX(Month_2!$D$4:$D$250,MATCH(0,COUNTIF($E$150:E229,Month_2!$D$4:$D$250),0)),"")</f>
        <v/>
      </c>
      <c r="F230" t="e" cm="1">
        <f t="array" ref="F230">IFERROR(INDEX($E$2:$E$1800,MATCH(0,COUNTIF($F$1:F229,$E$2:$E$1800),0)),NA())</f>
        <v>#N/A</v>
      </c>
      <c r="G230" t="e">
        <v>#N/A</v>
      </c>
      <c r="I230" t="str" cm="1">
        <f t="array" ref="I230">IFERROR(INDEX(Month_2!$B$4:$B$250,MATCH(0,COUNTIF($I$150:I229,Month_2!$B$4:$B$250),0)),"")</f>
        <v/>
      </c>
      <c r="J230" t="e" cm="1">
        <f t="array" ref="J230">IFERROR(INDEX($I$2:$I$1800,MATCH(0,COUNTIF($J$1:J229,$I$2:$I$1800),0)),NA())</f>
        <v>#N/A</v>
      </c>
      <c r="K230" t="e">
        <v>#N/A</v>
      </c>
    </row>
    <row r="231" spans="1:11">
      <c r="A231" t="str" cm="1">
        <f t="array" ref="A231">IFERROR(INDEX(Month_12!$C$4:$C$250,MATCH(0,COUNTIF($A$220:A230,Month_12!$C$4:$C$250),0)),"")</f>
        <v/>
      </c>
      <c r="E231" t="str" cm="1">
        <f t="array" ref="E231">IFERROR(INDEX(Month_2!$D$4:$D$250,MATCH(0,COUNTIF($E$150:E230,Month_2!$D$4:$D$250),0)),"")</f>
        <v/>
      </c>
      <c r="F231" t="e" cm="1">
        <f t="array" ref="F231">IFERROR(INDEX($E$2:$E$1800,MATCH(0,COUNTIF($F$1:F230,$E$2:$E$1800),0)),NA())</f>
        <v>#N/A</v>
      </c>
      <c r="G231" t="e">
        <v>#N/A</v>
      </c>
      <c r="I231" t="str" cm="1">
        <f t="array" ref="I231">IFERROR(INDEX(Month_2!$B$4:$B$250,MATCH(0,COUNTIF($I$150:I230,Month_2!$B$4:$B$250),0)),"")</f>
        <v/>
      </c>
      <c r="J231" t="e" cm="1">
        <f t="array" ref="J231">IFERROR(INDEX($I$2:$I$1800,MATCH(0,COUNTIF($J$1:J230,$I$2:$I$1800),0)),NA())</f>
        <v>#N/A</v>
      </c>
      <c r="K231" t="e">
        <v>#N/A</v>
      </c>
    </row>
    <row r="232" spans="1:11">
      <c r="A232" t="str" cm="1">
        <f t="array" ref="A232">IFERROR(INDEX(Month_12!$C$4:$C$250,MATCH(0,COUNTIF($A$220:A231,Month_12!$C$4:$C$250),0)),"")</f>
        <v/>
      </c>
      <c r="E232" t="str" cm="1">
        <f t="array" ref="E232">IFERROR(INDEX(Month_2!$D$4:$D$250,MATCH(0,COUNTIF($E$150:E231,Month_2!$D$4:$D$250),0)),"")</f>
        <v/>
      </c>
      <c r="F232" t="e" cm="1">
        <f t="array" ref="F232">IFERROR(INDEX($E$2:$E$1800,MATCH(0,COUNTIF($F$1:F231,$E$2:$E$1800),0)),NA())</f>
        <v>#N/A</v>
      </c>
      <c r="G232" t="e">
        <v>#N/A</v>
      </c>
      <c r="I232" t="str" cm="1">
        <f t="array" ref="I232">IFERROR(INDEX(Month_2!$B$4:$B$250,MATCH(0,COUNTIF($I$150:I231,Month_2!$B$4:$B$250),0)),"")</f>
        <v/>
      </c>
      <c r="J232" t="e" cm="1">
        <f t="array" ref="J232">IFERROR(INDEX($I$2:$I$1800,MATCH(0,COUNTIF($J$1:J231,$I$2:$I$1800),0)),NA())</f>
        <v>#N/A</v>
      </c>
      <c r="K232" t="e">
        <v>#N/A</v>
      </c>
    </row>
    <row r="233" spans="1:11">
      <c r="A233" t="str" cm="1">
        <f t="array" ref="A233">IFERROR(INDEX(Month_12!$C$4:$C$250,MATCH(0,COUNTIF($A$220:A232,Month_12!$C$4:$C$250),0)),"")</f>
        <v/>
      </c>
      <c r="E233" t="str" cm="1">
        <f t="array" ref="E233">IFERROR(INDEX(Month_2!$D$4:$D$250,MATCH(0,COUNTIF($E$150:E232,Month_2!$D$4:$D$250),0)),"")</f>
        <v/>
      </c>
      <c r="F233" t="e" cm="1">
        <f t="array" ref="F233">IFERROR(INDEX($E$2:$E$1800,MATCH(0,COUNTIF($F$1:F232,$E$2:$E$1800),0)),NA())</f>
        <v>#N/A</v>
      </c>
      <c r="G233" t="e">
        <v>#N/A</v>
      </c>
      <c r="I233" t="str" cm="1">
        <f t="array" ref="I233">IFERROR(INDEX(Month_2!$B$4:$B$250,MATCH(0,COUNTIF($I$150:I232,Month_2!$B$4:$B$250),0)),"")</f>
        <v/>
      </c>
      <c r="J233" t="e" cm="1">
        <f t="array" ref="J233">IFERROR(INDEX($I$2:$I$1800,MATCH(0,COUNTIF($J$1:J232,$I$2:$I$1800),0)),NA())</f>
        <v>#N/A</v>
      </c>
      <c r="K233" t="e">
        <v>#N/A</v>
      </c>
    </row>
    <row r="234" spans="1:11">
      <c r="A234" t="str" cm="1">
        <f t="array" ref="A234">IFERROR(INDEX(Month_12!$C$4:$C$250,MATCH(0,COUNTIF($A$220:A233,Month_12!$C$4:$C$250),0)),"")</f>
        <v/>
      </c>
      <c r="E234" t="str" cm="1">
        <f t="array" ref="E234">IFERROR(INDEX(Month_2!$D$4:$D$250,MATCH(0,COUNTIF($E$150:E233,Month_2!$D$4:$D$250),0)),"")</f>
        <v/>
      </c>
      <c r="F234" t="e" cm="1">
        <f t="array" ref="F234">IFERROR(INDEX($E$2:$E$1800,MATCH(0,COUNTIF($F$1:F233,$E$2:$E$1800),0)),NA())</f>
        <v>#N/A</v>
      </c>
      <c r="G234" t="e">
        <v>#N/A</v>
      </c>
      <c r="I234" t="str" cm="1">
        <f t="array" ref="I234">IFERROR(INDEX(Month_2!$B$4:$B$250,MATCH(0,COUNTIF($I$150:I233,Month_2!$B$4:$B$250),0)),"")</f>
        <v/>
      </c>
      <c r="J234" t="e" cm="1">
        <f t="array" ref="J234">IFERROR(INDEX($I$2:$I$1800,MATCH(0,COUNTIF($J$1:J233,$I$2:$I$1800),0)),NA())</f>
        <v>#N/A</v>
      </c>
      <c r="K234" t="e">
        <v>#N/A</v>
      </c>
    </row>
    <row r="235" spans="1:11">
      <c r="A235" t="str" cm="1">
        <f t="array" ref="A235">IFERROR(INDEX(Month_12!$C$4:$C$250,MATCH(0,COUNTIF($A$220:A234,Month_12!$C$4:$C$250),0)),"")</f>
        <v/>
      </c>
      <c r="E235" t="str" cm="1">
        <f t="array" ref="E235">IFERROR(INDEX(Month_2!$D$4:$D$250,MATCH(0,COUNTIF($E$150:E234,Month_2!$D$4:$D$250),0)),"")</f>
        <v/>
      </c>
      <c r="F235" t="e" cm="1">
        <f t="array" ref="F235">IFERROR(INDEX($E$2:$E$1800,MATCH(0,COUNTIF($F$1:F234,$E$2:$E$1800),0)),NA())</f>
        <v>#N/A</v>
      </c>
      <c r="G235" t="e">
        <v>#N/A</v>
      </c>
      <c r="I235" t="str" cm="1">
        <f t="array" ref="I235">IFERROR(INDEX(Month_2!$B$4:$B$250,MATCH(0,COUNTIF($I$150:I234,Month_2!$B$4:$B$250),0)),"")</f>
        <v/>
      </c>
      <c r="J235" t="e" cm="1">
        <f t="array" ref="J235">IFERROR(INDEX($I$2:$I$1800,MATCH(0,COUNTIF($J$1:J234,$I$2:$I$1800),0)),NA())</f>
        <v>#N/A</v>
      </c>
      <c r="K235" t="e">
        <v>#N/A</v>
      </c>
    </row>
    <row r="236" spans="1:11">
      <c r="A236" t="str" cm="1">
        <f t="array" ref="A236">IFERROR(INDEX(Month_12!$C$4:$C$250,MATCH(0,COUNTIF($A$220:A235,Month_12!$C$4:$C$250),0)),"")</f>
        <v/>
      </c>
      <c r="E236" t="str" cm="1">
        <f t="array" ref="E236">IFERROR(INDEX(Month_2!$D$4:$D$250,MATCH(0,COUNTIF($E$150:E235,Month_2!$D$4:$D$250),0)),"")</f>
        <v/>
      </c>
      <c r="F236" t="e" cm="1">
        <f t="array" ref="F236">IFERROR(INDEX($E$2:$E$1800,MATCH(0,COUNTIF($F$1:F235,$E$2:$E$1800),0)),NA())</f>
        <v>#N/A</v>
      </c>
      <c r="G236" t="e">
        <v>#N/A</v>
      </c>
      <c r="I236" t="str" cm="1">
        <f t="array" ref="I236">IFERROR(INDEX(Month_2!$B$4:$B$250,MATCH(0,COUNTIF($I$150:I235,Month_2!$B$4:$B$250),0)),"")</f>
        <v/>
      </c>
      <c r="J236" t="e" cm="1">
        <f t="array" ref="J236">IFERROR(INDEX($I$2:$I$1800,MATCH(0,COUNTIF($J$1:J235,$I$2:$I$1800),0)),NA())</f>
        <v>#N/A</v>
      </c>
      <c r="K236" t="e">
        <v>#N/A</v>
      </c>
    </row>
    <row r="237" spans="1:11">
      <c r="A237" t="str" cm="1">
        <f t="array" ref="A237">IFERROR(INDEX(Month_12!$C$4:$C$250,MATCH(0,COUNTIF($A$220:A236,Month_12!$C$4:$C$250),0)),"")</f>
        <v/>
      </c>
      <c r="E237" t="str" cm="1">
        <f t="array" ref="E237">IFERROR(INDEX(Month_2!$D$4:$D$250,MATCH(0,COUNTIF($E$150:E236,Month_2!$D$4:$D$250),0)),"")</f>
        <v/>
      </c>
      <c r="F237" t="e" cm="1">
        <f t="array" ref="F237">IFERROR(INDEX($E$2:$E$1800,MATCH(0,COUNTIF($F$1:F236,$E$2:$E$1800),0)),NA())</f>
        <v>#N/A</v>
      </c>
      <c r="G237" t="e">
        <v>#N/A</v>
      </c>
      <c r="I237" t="str" cm="1">
        <f t="array" ref="I237">IFERROR(INDEX(Month_2!$B$4:$B$250,MATCH(0,COUNTIF($I$150:I236,Month_2!$B$4:$B$250),0)),"")</f>
        <v/>
      </c>
      <c r="J237" t="e" cm="1">
        <f t="array" ref="J237">IFERROR(INDEX($I$2:$I$1800,MATCH(0,COUNTIF($J$1:J236,$I$2:$I$1800),0)),NA())</f>
        <v>#N/A</v>
      </c>
      <c r="K237" t="e">
        <v>#N/A</v>
      </c>
    </row>
    <row r="238" spans="1:11">
      <c r="A238" t="str" cm="1">
        <f t="array" ref="A238">IFERROR(INDEX(Month_12!$C$4:$C$250,MATCH(0,COUNTIF($A$220:A237,Month_12!$C$4:$C$250),0)),"")</f>
        <v/>
      </c>
      <c r="E238" t="str" cm="1">
        <f t="array" ref="E238">IFERROR(INDEX(Month_2!$D$4:$D$250,MATCH(0,COUNTIF($E$150:E237,Month_2!$D$4:$D$250),0)),"")</f>
        <v/>
      </c>
      <c r="F238" t="e" cm="1">
        <f t="array" ref="F238">IFERROR(INDEX($E$2:$E$1800,MATCH(0,COUNTIF($F$1:F237,$E$2:$E$1800),0)),NA())</f>
        <v>#N/A</v>
      </c>
      <c r="G238" t="e">
        <v>#N/A</v>
      </c>
      <c r="I238" t="str" cm="1">
        <f t="array" ref="I238">IFERROR(INDEX(Month_2!$B$4:$B$250,MATCH(0,COUNTIF($I$150:I237,Month_2!$B$4:$B$250),0)),"")</f>
        <v/>
      </c>
      <c r="J238" t="e" cm="1">
        <f t="array" ref="J238">IFERROR(INDEX($I$2:$I$1800,MATCH(0,COUNTIF($J$1:J237,$I$2:$I$1800),0)),NA())</f>
        <v>#N/A</v>
      </c>
      <c r="K238" t="e">
        <v>#N/A</v>
      </c>
    </row>
    <row r="239" spans="1:11">
      <c r="A239" t="str" cm="1">
        <f t="array" ref="A239">IFERROR(INDEX(Month_12!$C$4:$C$250,MATCH(0,COUNTIF($A$220:A238,Month_12!$C$4:$C$250),0)),"")</f>
        <v/>
      </c>
      <c r="E239" t="str" cm="1">
        <f t="array" ref="E239">IFERROR(INDEX(Month_2!$D$4:$D$250,MATCH(0,COUNTIF($E$150:E238,Month_2!$D$4:$D$250),0)),"")</f>
        <v/>
      </c>
      <c r="F239" t="e" cm="1">
        <f t="array" ref="F239">IFERROR(INDEX($E$2:$E$1800,MATCH(0,COUNTIF($F$1:F238,$E$2:$E$1800),0)),NA())</f>
        <v>#N/A</v>
      </c>
      <c r="G239" t="e">
        <v>#N/A</v>
      </c>
      <c r="I239" t="str" cm="1">
        <f t="array" ref="I239">IFERROR(INDEX(Month_2!$B$4:$B$250,MATCH(0,COUNTIF($I$150:I238,Month_2!$B$4:$B$250),0)),"")</f>
        <v/>
      </c>
      <c r="J239" t="e" cm="1">
        <f t="array" ref="J239">IFERROR(INDEX($I$2:$I$1800,MATCH(0,COUNTIF($J$1:J238,$I$2:$I$1800),0)),NA())</f>
        <v>#N/A</v>
      </c>
      <c r="K239" t="e">
        <v>#N/A</v>
      </c>
    </row>
    <row r="240" spans="1:11">
      <c r="A240" t="str" cm="1">
        <f t="array" ref="A240">IFERROR(INDEX(Month_12!$C$4:$C$250,MATCH(0,COUNTIF($A$220:A239,Month_12!$C$4:$C$250),0)),"")</f>
        <v/>
      </c>
      <c r="E240" t="str" cm="1">
        <f t="array" ref="E240">IFERROR(INDEX(Month_2!$D$4:$D$250,MATCH(0,COUNTIF($E$150:E239,Month_2!$D$4:$D$250),0)),"")</f>
        <v/>
      </c>
      <c r="F240" t="e" cm="1">
        <f t="array" ref="F240">IFERROR(INDEX($E$2:$E$1800,MATCH(0,COUNTIF($F$1:F239,$E$2:$E$1800),0)),NA())</f>
        <v>#N/A</v>
      </c>
      <c r="G240" t="e">
        <v>#N/A</v>
      </c>
      <c r="I240" t="str" cm="1">
        <f t="array" ref="I240">IFERROR(INDEX(Month_2!$B$4:$B$250,MATCH(0,COUNTIF($I$150:I239,Month_2!$B$4:$B$250),0)),"")</f>
        <v/>
      </c>
      <c r="J240" t="e" cm="1">
        <f t="array" ref="J240">IFERROR(INDEX($I$2:$I$1800,MATCH(0,COUNTIF($J$1:J239,$I$2:$I$1800),0)),NA())</f>
        <v>#N/A</v>
      </c>
      <c r="K240" t="e">
        <v>#N/A</v>
      </c>
    </row>
    <row r="241" spans="5:11">
      <c r="E241" t="str" cm="1">
        <f t="array" ref="E241">IFERROR(INDEX(Month_2!$D$4:$D$250,MATCH(0,COUNTIF($E$150:E240,Month_2!$D$4:$D$250),0)),"")</f>
        <v/>
      </c>
      <c r="F241" t="e" cm="1">
        <f t="array" ref="F241">IFERROR(INDEX($E$2:$E$1800,MATCH(0,COUNTIF($F$1:F240,$E$2:$E$1800),0)),NA())</f>
        <v>#N/A</v>
      </c>
      <c r="G241" t="e">
        <v>#N/A</v>
      </c>
      <c r="I241" t="str" cm="1">
        <f t="array" ref="I241">IFERROR(INDEX(Month_2!$B$4:$B$250,MATCH(0,COUNTIF($I$150:I240,Month_2!$B$4:$B$250),0)),"")</f>
        <v/>
      </c>
      <c r="J241" t="e" cm="1">
        <f t="array" ref="J241">IFERROR(INDEX($I$2:$I$1800,MATCH(0,COUNTIF($J$1:J240,$I$2:$I$1800),0)),NA())</f>
        <v>#N/A</v>
      </c>
      <c r="K241" t="e">
        <v>#N/A</v>
      </c>
    </row>
    <row r="242" spans="5:11">
      <c r="E242" t="str" cm="1">
        <f t="array" ref="E242">IFERROR(INDEX(Month_2!$D$4:$D$250,MATCH(0,COUNTIF($E$150:E241,Month_2!$D$4:$D$250),0)),"")</f>
        <v/>
      </c>
      <c r="F242" t="e" cm="1">
        <f t="array" ref="F242">IFERROR(INDEX($E$2:$E$1800,MATCH(0,COUNTIF($F$1:F241,$E$2:$E$1800),0)),NA())</f>
        <v>#N/A</v>
      </c>
      <c r="G242" t="e">
        <v>#N/A</v>
      </c>
      <c r="I242" t="str" cm="1">
        <f t="array" ref="I242">IFERROR(INDEX(Month_2!$B$4:$B$250,MATCH(0,COUNTIF($I$150:I241,Month_2!$B$4:$B$250),0)),"")</f>
        <v/>
      </c>
      <c r="J242" t="e" cm="1">
        <f t="array" ref="J242">IFERROR(INDEX($I$2:$I$1800,MATCH(0,COUNTIF($J$1:J241,$I$2:$I$1800),0)),NA())</f>
        <v>#N/A</v>
      </c>
      <c r="K242" t="e">
        <v>#N/A</v>
      </c>
    </row>
    <row r="243" spans="5:11">
      <c r="E243" t="str" cm="1">
        <f t="array" ref="E243">IFERROR(INDEX(Month_2!$D$4:$D$250,MATCH(0,COUNTIF($E$150:E242,Month_2!$D$4:$D$250),0)),"")</f>
        <v/>
      </c>
      <c r="F243" t="e" cm="1">
        <f t="array" ref="F243">IFERROR(INDEX($E$2:$E$1800,MATCH(0,COUNTIF($F$1:F242,$E$2:$E$1800),0)),NA())</f>
        <v>#N/A</v>
      </c>
      <c r="G243" t="e">
        <v>#N/A</v>
      </c>
      <c r="I243" t="str" cm="1">
        <f t="array" ref="I243">IFERROR(INDEX(Month_2!$B$4:$B$250,MATCH(0,COUNTIF($I$150:I242,Month_2!$B$4:$B$250),0)),"")</f>
        <v/>
      </c>
      <c r="J243" t="e" cm="1">
        <f t="array" ref="J243">IFERROR(INDEX($I$2:$I$1800,MATCH(0,COUNTIF($J$1:J242,$I$2:$I$1800),0)),NA())</f>
        <v>#N/A</v>
      </c>
      <c r="K243" t="e">
        <v>#N/A</v>
      </c>
    </row>
    <row r="244" spans="5:11">
      <c r="E244" t="str" cm="1">
        <f t="array" ref="E244">IFERROR(INDEX(Month_2!$D$4:$D$250,MATCH(0,COUNTIF($E$150:E243,Month_2!$D$4:$D$250),0)),"")</f>
        <v/>
      </c>
      <c r="F244" t="e" cm="1">
        <f t="array" ref="F244">IFERROR(INDEX($E$2:$E$1800,MATCH(0,COUNTIF($F$1:F243,$E$2:$E$1800),0)),NA())</f>
        <v>#N/A</v>
      </c>
      <c r="G244" t="e">
        <v>#N/A</v>
      </c>
      <c r="I244" t="str" cm="1">
        <f t="array" ref="I244">IFERROR(INDEX(Month_2!$B$4:$B$250,MATCH(0,COUNTIF($I$150:I243,Month_2!$B$4:$B$250),0)),"")</f>
        <v/>
      </c>
      <c r="J244" t="e" cm="1">
        <f t="array" ref="J244">IFERROR(INDEX($I$2:$I$1800,MATCH(0,COUNTIF($J$1:J243,$I$2:$I$1800),0)),NA())</f>
        <v>#N/A</v>
      </c>
      <c r="K244" t="e">
        <v>#N/A</v>
      </c>
    </row>
    <row r="245" spans="5:11">
      <c r="E245" t="str" cm="1">
        <f t="array" ref="E245">IFERROR(INDEX(Month_2!$D$4:$D$250,MATCH(0,COUNTIF($E$150:E244,Month_2!$D$4:$D$250),0)),"")</f>
        <v/>
      </c>
      <c r="F245" t="e" cm="1">
        <f t="array" ref="F245">IFERROR(INDEX($E$2:$E$1800,MATCH(0,COUNTIF($F$1:F244,$E$2:$E$1800),0)),NA())</f>
        <v>#N/A</v>
      </c>
      <c r="G245" t="e">
        <v>#N/A</v>
      </c>
      <c r="I245" t="str" cm="1">
        <f t="array" ref="I245">IFERROR(INDEX(Month_2!$B$4:$B$250,MATCH(0,COUNTIF($I$150:I244,Month_2!$B$4:$B$250),0)),"")</f>
        <v/>
      </c>
      <c r="J245" t="e" cm="1">
        <f t="array" ref="J245">IFERROR(INDEX($I$2:$I$1800,MATCH(0,COUNTIF($J$1:J244,$I$2:$I$1800),0)),NA())</f>
        <v>#N/A</v>
      </c>
      <c r="K245" t="e">
        <v>#N/A</v>
      </c>
    </row>
    <row r="246" spans="5:11">
      <c r="E246" t="str" cm="1">
        <f t="array" ref="E246">IFERROR(INDEX(Month_2!$D$4:$D$250,MATCH(0,COUNTIF($E$150:E245,Month_2!$D$4:$D$250),0)),"")</f>
        <v/>
      </c>
      <c r="F246" t="e" cm="1">
        <f t="array" ref="F246">IFERROR(INDEX($E$2:$E$1800,MATCH(0,COUNTIF($F$1:F245,$E$2:$E$1800),0)),NA())</f>
        <v>#N/A</v>
      </c>
      <c r="G246" t="e">
        <v>#N/A</v>
      </c>
      <c r="I246" t="str" cm="1">
        <f t="array" ref="I246">IFERROR(INDEX(Month_2!$B$4:$B$250,MATCH(0,COUNTIF($I$150:I245,Month_2!$B$4:$B$250),0)),"")</f>
        <v/>
      </c>
      <c r="J246" t="e" cm="1">
        <f t="array" ref="J246">IFERROR(INDEX($I$2:$I$1800,MATCH(0,COUNTIF($J$1:J245,$I$2:$I$1800),0)),NA())</f>
        <v>#N/A</v>
      </c>
      <c r="K246" t="e">
        <v>#N/A</v>
      </c>
    </row>
    <row r="247" spans="5:11">
      <c r="E247" t="str" cm="1">
        <f t="array" ref="E247">IFERROR(INDEX(Month_2!$D$4:$D$250,MATCH(0,COUNTIF($E$150:E246,Month_2!$D$4:$D$250),0)),"")</f>
        <v/>
      </c>
      <c r="F247" t="e" cm="1">
        <f t="array" ref="F247">IFERROR(INDEX($E$2:$E$1800,MATCH(0,COUNTIF($F$1:F246,$E$2:$E$1800),0)),NA())</f>
        <v>#N/A</v>
      </c>
      <c r="G247" t="e">
        <v>#N/A</v>
      </c>
      <c r="I247" t="str" cm="1">
        <f t="array" ref="I247">IFERROR(INDEX(Month_2!$B$4:$B$250,MATCH(0,COUNTIF($I$150:I246,Month_2!$B$4:$B$250),0)),"")</f>
        <v/>
      </c>
      <c r="J247" t="e" cm="1">
        <f t="array" ref="J247">IFERROR(INDEX($I$2:$I$1800,MATCH(0,COUNTIF($J$1:J246,$I$2:$I$1800),0)),NA())</f>
        <v>#N/A</v>
      </c>
      <c r="K247" t="e">
        <v>#N/A</v>
      </c>
    </row>
    <row r="248" spans="5:11">
      <c r="E248" t="str" cm="1">
        <f t="array" ref="E248">IFERROR(INDEX(Month_2!$D$4:$D$250,MATCH(0,COUNTIF($E$150:E247,Month_2!$D$4:$D$250),0)),"")</f>
        <v/>
      </c>
      <c r="F248" t="e" cm="1">
        <f t="array" ref="F248">IFERROR(INDEX($E$2:$E$1800,MATCH(0,COUNTIF($F$1:F247,$E$2:$E$1800),0)),NA())</f>
        <v>#N/A</v>
      </c>
      <c r="G248" t="e">
        <v>#N/A</v>
      </c>
      <c r="I248" t="str" cm="1">
        <f t="array" ref="I248">IFERROR(INDEX(Month_2!$B$4:$B$250,MATCH(0,COUNTIF($I$150:I247,Month_2!$B$4:$B$250),0)),"")</f>
        <v/>
      </c>
      <c r="J248" t="e" cm="1">
        <f t="array" ref="J248">IFERROR(INDEX($I$2:$I$1800,MATCH(0,COUNTIF($J$1:J247,$I$2:$I$1800),0)),NA())</f>
        <v>#N/A</v>
      </c>
      <c r="K248" t="e">
        <v>#N/A</v>
      </c>
    </row>
    <row r="249" spans="5:11">
      <c r="E249" t="str" cm="1">
        <f t="array" ref="E249">IFERROR(INDEX(Month_2!$D$4:$D$250,MATCH(0,COUNTIF($E$150:E248,Month_2!$D$4:$D$250),0)),"")</f>
        <v/>
      </c>
      <c r="F249" t="e" cm="1">
        <f t="array" ref="F249">IFERROR(INDEX($E$2:$E$1800,MATCH(0,COUNTIF($F$1:F248,$E$2:$E$1800),0)),NA())</f>
        <v>#N/A</v>
      </c>
      <c r="G249" t="e">
        <v>#N/A</v>
      </c>
      <c r="I249" t="str" cm="1">
        <f t="array" ref="I249">IFERROR(INDEX(Month_2!$B$4:$B$250,MATCH(0,COUNTIF($I$150:I248,Month_2!$B$4:$B$250),0)),"")</f>
        <v/>
      </c>
      <c r="J249" t="e" cm="1">
        <f t="array" ref="J249">IFERROR(INDEX($I$2:$I$1800,MATCH(0,COUNTIF($J$1:J248,$I$2:$I$1800),0)),NA())</f>
        <v>#N/A</v>
      </c>
      <c r="K249" t="e">
        <v>#N/A</v>
      </c>
    </row>
    <row r="250" spans="5:11">
      <c r="E250" t="str" cm="1">
        <f t="array" ref="E250">IFERROR(INDEX(Month_2!$D$4:$D$250,MATCH(0,COUNTIF($E$150:E249,Month_2!$D$4:$D$250),0)),"")</f>
        <v/>
      </c>
      <c r="F250" t="e" cm="1">
        <f t="array" ref="F250">IFERROR(INDEX($E$2:$E$1800,MATCH(0,COUNTIF($F$1:F249,$E$2:$E$1800),0)),NA())</f>
        <v>#N/A</v>
      </c>
      <c r="G250" t="e">
        <v>#N/A</v>
      </c>
      <c r="I250" t="str" cm="1">
        <f t="array" ref="I250">IFERROR(INDEX(Month_2!$B$4:$B$250,MATCH(0,COUNTIF($I$150:I249,Month_2!$B$4:$B$250),0)),"")</f>
        <v/>
      </c>
      <c r="J250" t="e" cm="1">
        <f t="array" ref="J250">IFERROR(INDEX($I$2:$I$1800,MATCH(0,COUNTIF($J$1:J249,$I$2:$I$1800),0)),NA())</f>
        <v>#N/A</v>
      </c>
      <c r="K250" t="e">
        <v>#N/A</v>
      </c>
    </row>
    <row r="251" spans="5:11">
      <c r="E251" t="str" cm="1">
        <f t="array" ref="E251">IFERROR(INDEX(Month_2!$D$4:$D$250,MATCH(0,COUNTIF($E$150:E250,Month_2!$D$4:$D$250),0)),"")</f>
        <v/>
      </c>
      <c r="I251" t="str" cm="1">
        <f t="array" ref="I251">IFERROR(INDEX(Month_2!$B$4:$B$250,MATCH(0,COUNTIF($I$150:I250,Month_2!$B$4:$B$250),0)),"")</f>
        <v/>
      </c>
    </row>
    <row r="252" spans="5:11">
      <c r="E252" t="str" cm="1">
        <f t="array" ref="E252">IFERROR(INDEX(Month_2!$D$4:$D$250,MATCH(0,COUNTIF($E$150:E251,Month_2!$D$4:$D$250),0)),"")</f>
        <v/>
      </c>
      <c r="I252" t="str" cm="1">
        <f t="array" ref="I252">IFERROR(INDEX(Month_2!$B$4:$B$250,MATCH(0,COUNTIF($I$150:I251,Month_2!$B$4:$B$250),0)),"")</f>
        <v/>
      </c>
    </row>
    <row r="253" spans="5:11">
      <c r="E253" t="str" cm="1">
        <f t="array" ref="E253">IFERROR(INDEX(Month_2!$D$4:$D$250,MATCH(0,COUNTIF($E$150:E252,Month_2!$D$4:$D$250),0)),"")</f>
        <v/>
      </c>
      <c r="I253" t="str" cm="1">
        <f t="array" ref="I253">IFERROR(INDEX(Month_2!$B$4:$B$250,MATCH(0,COUNTIF($I$150:I252,Month_2!$B$4:$B$250),0)),"")</f>
        <v/>
      </c>
    </row>
    <row r="254" spans="5:11">
      <c r="E254" t="str" cm="1">
        <f t="array" ref="E254">IFERROR(INDEX(Month_2!$D$4:$D$250,MATCH(0,COUNTIF($E$150:E253,Month_2!$D$4:$D$250),0)),"")</f>
        <v/>
      </c>
      <c r="I254" t="str" cm="1">
        <f t="array" ref="I254">IFERROR(INDEX(Month_2!$B$4:$B$250,MATCH(0,COUNTIF($I$150:I253,Month_2!$B$4:$B$250),0)),"")</f>
        <v/>
      </c>
    </row>
    <row r="255" spans="5:11">
      <c r="E255" t="str" cm="1">
        <f t="array" ref="E255">IFERROR(INDEX(Month_2!$D$4:$D$250,MATCH(0,COUNTIF($E$150:E254,Month_2!$D$4:$D$250),0)),"")</f>
        <v/>
      </c>
      <c r="I255" t="str" cm="1">
        <f t="array" ref="I255">IFERROR(INDEX(Month_2!$B$4:$B$250,MATCH(0,COUNTIF($I$150:I254,Month_2!$B$4:$B$250),0)),"")</f>
        <v/>
      </c>
    </row>
    <row r="256" spans="5:11">
      <c r="E256" t="str" cm="1">
        <f t="array" ref="E256">IFERROR(INDEX(Month_2!$D$4:$D$250,MATCH(0,COUNTIF($E$150:E255,Month_2!$D$4:$D$250),0)),"")</f>
        <v/>
      </c>
      <c r="I256" t="str" cm="1">
        <f t="array" ref="I256">IFERROR(INDEX(Month_2!$B$4:$B$250,MATCH(0,COUNTIF($I$150:I255,Month_2!$B$4:$B$250),0)),"")</f>
        <v/>
      </c>
    </row>
    <row r="257" spans="5:9">
      <c r="E257" t="str" cm="1">
        <f t="array" ref="E257">IFERROR(INDEX(Month_2!$D$4:$D$250,MATCH(0,COUNTIF($E$150:E256,Month_2!$D$4:$D$250),0)),"")</f>
        <v/>
      </c>
      <c r="I257" t="str" cm="1">
        <f t="array" ref="I257">IFERROR(INDEX(Month_2!$B$4:$B$250,MATCH(0,COUNTIF($I$150:I256,Month_2!$B$4:$B$250),0)),"")</f>
        <v/>
      </c>
    </row>
    <row r="258" spans="5:9">
      <c r="E258" t="str" cm="1">
        <f t="array" ref="E258">IFERROR(INDEX(Month_2!$D$4:$D$250,MATCH(0,COUNTIF($E$150:E257,Month_2!$D$4:$D$250),0)),"")</f>
        <v/>
      </c>
      <c r="I258" t="str" cm="1">
        <f t="array" ref="I258">IFERROR(INDEX(Month_2!$B$4:$B$250,MATCH(0,COUNTIF($I$150:I257,Month_2!$B$4:$B$250),0)),"")</f>
        <v/>
      </c>
    </row>
    <row r="259" spans="5:9">
      <c r="E259" t="str" cm="1">
        <f t="array" ref="E259">IFERROR(INDEX(Month_2!$D$4:$D$250,MATCH(0,COUNTIF($E$150:E258,Month_2!$D$4:$D$250),0)),"")</f>
        <v/>
      </c>
      <c r="I259" t="str" cm="1">
        <f t="array" ref="I259">IFERROR(INDEX(Month_2!$B$4:$B$250,MATCH(0,COUNTIF($I$150:I258,Month_2!$B$4:$B$250),0)),"")</f>
        <v/>
      </c>
    </row>
    <row r="260" spans="5:9">
      <c r="E260" t="str" cm="1">
        <f t="array" ref="E260">IFERROR(INDEX(Month_2!$D$4:$D$250,MATCH(0,COUNTIF($E$150:E259,Month_2!$D$4:$D$250),0)),"")</f>
        <v/>
      </c>
      <c r="I260" t="str" cm="1">
        <f t="array" ref="I260">IFERROR(INDEX(Month_2!$B$4:$B$250,MATCH(0,COUNTIF($I$150:I259,Month_2!$B$4:$B$250),0)),"")</f>
        <v/>
      </c>
    </row>
    <row r="261" spans="5:9">
      <c r="E261" t="str" cm="1">
        <f t="array" ref="E261">IFERROR(INDEX(Month_2!$D$4:$D$250,MATCH(0,COUNTIF($E$150:E260,Month_2!$D$4:$D$250),0)),"")</f>
        <v/>
      </c>
      <c r="I261" t="str" cm="1">
        <f t="array" ref="I261">IFERROR(INDEX(Month_2!$B$4:$B$250,MATCH(0,COUNTIF($I$150:I260,Month_2!$B$4:$B$250),0)),"")</f>
        <v/>
      </c>
    </row>
    <row r="262" spans="5:9">
      <c r="E262" t="str" cm="1">
        <f t="array" ref="E262">IFERROR(INDEX(Month_2!$D$4:$D$250,MATCH(0,COUNTIF($E$150:E261,Month_2!$D$4:$D$250),0)),"")</f>
        <v/>
      </c>
      <c r="I262" t="str" cm="1">
        <f t="array" ref="I262">IFERROR(INDEX(Month_2!$B$4:$B$250,MATCH(0,COUNTIF($I$150:I261,Month_2!$B$4:$B$250),0)),"")</f>
        <v/>
      </c>
    </row>
    <row r="263" spans="5:9">
      <c r="E263" t="str" cm="1">
        <f t="array" ref="E263">IFERROR(INDEX(Month_2!$D$4:$D$250,MATCH(0,COUNTIF($E$150:E262,Month_2!$D$4:$D$250),0)),"")</f>
        <v/>
      </c>
      <c r="I263" t="str" cm="1">
        <f t="array" ref="I263">IFERROR(INDEX(Month_2!$B$4:$B$250,MATCH(0,COUNTIF($I$150:I262,Month_2!$B$4:$B$250),0)),"")</f>
        <v/>
      </c>
    </row>
    <row r="264" spans="5:9">
      <c r="E264" t="str" cm="1">
        <f t="array" ref="E264">IFERROR(INDEX(Month_2!$D$4:$D$250,MATCH(0,COUNTIF($E$150:E263,Month_2!$D$4:$D$250),0)),"")</f>
        <v/>
      </c>
      <c r="I264" t="str" cm="1">
        <f t="array" ref="I264">IFERROR(INDEX(Month_2!$B$4:$B$250,MATCH(0,COUNTIF($I$150:I263,Month_2!$B$4:$B$250),0)),"")</f>
        <v/>
      </c>
    </row>
    <row r="265" spans="5:9">
      <c r="E265" t="str" cm="1">
        <f t="array" ref="E265">IFERROR(INDEX(Month_2!$D$4:$D$250,MATCH(0,COUNTIF($E$150:E264,Month_2!$D$4:$D$250),0)),"")</f>
        <v/>
      </c>
      <c r="I265" t="str" cm="1">
        <f t="array" ref="I265">IFERROR(INDEX(Month_2!$B$4:$B$250,MATCH(0,COUNTIF($I$150:I264,Month_2!$B$4:$B$250),0)),"")</f>
        <v/>
      </c>
    </row>
    <row r="266" spans="5:9">
      <c r="E266" t="str" cm="1">
        <f t="array" ref="E266">IFERROR(INDEX(Month_2!$D$4:$D$250,MATCH(0,COUNTIF($E$150:E265,Month_2!$D$4:$D$250),0)),"")</f>
        <v/>
      </c>
      <c r="I266" t="str" cm="1">
        <f t="array" ref="I266">IFERROR(INDEX(Month_2!$B$4:$B$250,MATCH(0,COUNTIF($I$150:I265,Month_2!$B$4:$B$250),0)),"")</f>
        <v/>
      </c>
    </row>
    <row r="267" spans="5:9">
      <c r="E267" t="str" cm="1">
        <f t="array" ref="E267">IFERROR(INDEX(Month_2!$D$4:$D$250,MATCH(0,COUNTIF($E$150:E266,Month_2!$D$4:$D$250),0)),"")</f>
        <v/>
      </c>
      <c r="I267" t="str" cm="1">
        <f t="array" ref="I267">IFERROR(INDEX(Month_2!$B$4:$B$250,MATCH(0,COUNTIF($I$150:I266,Month_2!$B$4:$B$250),0)),"")</f>
        <v/>
      </c>
    </row>
    <row r="268" spans="5:9">
      <c r="E268" t="str" cm="1">
        <f t="array" ref="E268">IFERROR(INDEX(Month_2!$D$4:$D$250,MATCH(0,COUNTIF($E$150:E267,Month_2!$D$4:$D$250),0)),"")</f>
        <v/>
      </c>
      <c r="I268" t="str" cm="1">
        <f t="array" ref="I268">IFERROR(INDEX(Month_2!$B$4:$B$250,MATCH(0,COUNTIF($I$150:I267,Month_2!$B$4:$B$250),0)),"")</f>
        <v/>
      </c>
    </row>
    <row r="269" spans="5:9">
      <c r="E269" t="str" cm="1">
        <f t="array" ref="E269">IFERROR(INDEX(Month_2!$D$4:$D$250,MATCH(0,COUNTIF($E$150:E268,Month_2!$D$4:$D$250),0)),"")</f>
        <v/>
      </c>
      <c r="I269" t="str" cm="1">
        <f t="array" ref="I269">IFERROR(INDEX(Month_2!$B$4:$B$250,MATCH(0,COUNTIF($I$150:I268,Month_2!$B$4:$B$250),0)),"")</f>
        <v/>
      </c>
    </row>
    <row r="270" spans="5:9">
      <c r="E270" t="str" cm="1">
        <f t="array" ref="E270">IFERROR(INDEX(Month_2!$D$4:$D$250,MATCH(0,COUNTIF($E$150:E269,Month_2!$D$4:$D$250),0)),"")</f>
        <v/>
      </c>
      <c r="I270" t="str" cm="1">
        <f t="array" ref="I270">IFERROR(INDEX(Month_2!$B$4:$B$250,MATCH(0,COUNTIF($I$150:I269,Month_2!$B$4:$B$250),0)),"")</f>
        <v/>
      </c>
    </row>
    <row r="271" spans="5:9">
      <c r="E271" t="str" cm="1">
        <f t="array" ref="E271">IFERROR(INDEX(Month_2!$D$4:$D$250,MATCH(0,COUNTIF($E$150:E270,Month_2!$D$4:$D$250),0)),"")</f>
        <v/>
      </c>
      <c r="I271" t="str" cm="1">
        <f t="array" ref="I271">IFERROR(INDEX(Month_2!$B$4:$B$250,MATCH(0,COUNTIF($I$150:I270,Month_2!$B$4:$B$250),0)),"")</f>
        <v/>
      </c>
    </row>
    <row r="272" spans="5:9">
      <c r="E272" t="str" cm="1">
        <f t="array" ref="E272">IFERROR(INDEX(Month_2!$D$4:$D$250,MATCH(0,COUNTIF($E$150:E271,Month_2!$D$4:$D$250),0)),"")</f>
        <v/>
      </c>
      <c r="I272" t="str" cm="1">
        <f t="array" ref="I272">IFERROR(INDEX(Month_2!$B$4:$B$250,MATCH(0,COUNTIF($I$150:I271,Month_2!$B$4:$B$250),0)),"")</f>
        <v/>
      </c>
    </row>
    <row r="273" spans="5:9">
      <c r="E273" t="str" cm="1">
        <f t="array" ref="E273">IFERROR(INDEX(Month_2!$D$4:$D$250,MATCH(0,COUNTIF($E$150:E272,Month_2!$D$4:$D$250),0)),"")</f>
        <v/>
      </c>
      <c r="I273" t="str" cm="1">
        <f t="array" ref="I273">IFERROR(INDEX(Month_2!$B$4:$B$250,MATCH(0,COUNTIF($I$150:I272,Month_2!$B$4:$B$250),0)),"")</f>
        <v/>
      </c>
    </row>
    <row r="274" spans="5:9">
      <c r="E274" t="str" cm="1">
        <f t="array" ref="E274">IFERROR(INDEX(Month_2!$D$4:$D$250,MATCH(0,COUNTIF($E$150:E273,Month_2!$D$4:$D$250),0)),"")</f>
        <v/>
      </c>
      <c r="I274" t="str" cm="1">
        <f t="array" ref="I274">IFERROR(INDEX(Month_2!$B$4:$B$250,MATCH(0,COUNTIF($I$150:I273,Month_2!$B$4:$B$250),0)),"")</f>
        <v/>
      </c>
    </row>
    <row r="275" spans="5:9">
      <c r="E275" t="str" cm="1">
        <f t="array" ref="E275">IFERROR(INDEX(Month_2!$D$4:$D$250,MATCH(0,COUNTIF($E$150:E274,Month_2!$D$4:$D$250),0)),"")</f>
        <v/>
      </c>
      <c r="I275" t="str" cm="1">
        <f t="array" ref="I275">IFERROR(INDEX(Month_2!$B$4:$B$250,MATCH(0,COUNTIF($I$150:I274,Month_2!$B$4:$B$250),0)),"")</f>
        <v/>
      </c>
    </row>
    <row r="276" spans="5:9">
      <c r="E276" t="str" cm="1">
        <f t="array" ref="E276">IFERROR(INDEX(Month_2!$D$4:$D$250,MATCH(0,COUNTIF($E$150:E275,Month_2!$D$4:$D$250),0)),"")</f>
        <v/>
      </c>
      <c r="I276" t="str" cm="1">
        <f t="array" ref="I276">IFERROR(INDEX(Month_2!$B$4:$B$250,MATCH(0,COUNTIF($I$150:I275,Month_2!$B$4:$B$250),0)),"")</f>
        <v/>
      </c>
    </row>
    <row r="277" spans="5:9">
      <c r="E277" t="str" cm="1">
        <f t="array" ref="E277">IFERROR(INDEX(Month_2!$D$4:$D$250,MATCH(0,COUNTIF($E$150:E276,Month_2!$D$4:$D$250),0)),"")</f>
        <v/>
      </c>
      <c r="I277" t="str" cm="1">
        <f t="array" ref="I277">IFERROR(INDEX(Month_2!$B$4:$B$250,MATCH(0,COUNTIF($I$150:I276,Month_2!$B$4:$B$250),0)),"")</f>
        <v/>
      </c>
    </row>
    <row r="278" spans="5:9">
      <c r="E278" t="str" cm="1">
        <f t="array" ref="E278">IFERROR(INDEX(Month_2!$D$4:$D$250,MATCH(0,COUNTIF($E$150:E277,Month_2!$D$4:$D$250),0)),"")</f>
        <v/>
      </c>
      <c r="I278" t="str" cm="1">
        <f t="array" ref="I278">IFERROR(INDEX(Month_2!$B$4:$B$250,MATCH(0,COUNTIF($I$150:I277,Month_2!$B$4:$B$250),0)),"")</f>
        <v/>
      </c>
    </row>
    <row r="279" spans="5:9">
      <c r="E279" t="str" cm="1">
        <f t="array" ref="E279">IFERROR(INDEX(Month_2!$D$4:$D$250,MATCH(0,COUNTIF($E$150:E278,Month_2!$D$4:$D$250),0)),"")</f>
        <v/>
      </c>
      <c r="I279" t="str" cm="1">
        <f t="array" ref="I279">IFERROR(INDEX(Month_2!$B$4:$B$250,MATCH(0,COUNTIF($I$150:I278,Month_2!$B$4:$B$250),0)),"")</f>
        <v/>
      </c>
    </row>
    <row r="280" spans="5:9">
      <c r="E280" t="str" cm="1">
        <f t="array" ref="E280">IFERROR(INDEX(Month_2!$D$4:$D$250,MATCH(0,COUNTIF($E$150:E279,Month_2!$D$4:$D$250),0)),"")</f>
        <v/>
      </c>
      <c r="I280" t="str" cm="1">
        <f t="array" ref="I280">IFERROR(INDEX(Month_2!$B$4:$B$250,MATCH(0,COUNTIF($I$150:I279,Month_2!$B$4:$B$250),0)),"")</f>
        <v/>
      </c>
    </row>
    <row r="281" spans="5:9">
      <c r="E281" t="str" cm="1">
        <f t="array" ref="E281">IFERROR(INDEX(Month_2!$D$4:$D$250,MATCH(0,COUNTIF($E$150:E280,Month_2!$D$4:$D$250),0)),"")</f>
        <v/>
      </c>
      <c r="I281" t="str" cm="1">
        <f t="array" ref="I281">IFERROR(INDEX(Month_2!$B$4:$B$250,MATCH(0,COUNTIF($I$150:I280,Month_2!$B$4:$B$250),0)),"")</f>
        <v/>
      </c>
    </row>
    <row r="282" spans="5:9">
      <c r="E282" t="str" cm="1">
        <f t="array" ref="E282">IFERROR(INDEX(Month_2!$D$4:$D$250,MATCH(0,COUNTIF($E$150:E281,Month_2!$D$4:$D$250),0)),"")</f>
        <v/>
      </c>
      <c r="I282" t="str" cm="1">
        <f t="array" ref="I282">IFERROR(INDEX(Month_2!$B$4:$B$250,MATCH(0,COUNTIF($I$150:I281,Month_2!$B$4:$B$250),0)),"")</f>
        <v/>
      </c>
    </row>
    <row r="283" spans="5:9">
      <c r="E283" t="str" cm="1">
        <f t="array" ref="E283">IFERROR(INDEX(Month_2!$D$4:$D$250,MATCH(0,COUNTIF($E$150:E282,Month_2!$D$4:$D$250),0)),"")</f>
        <v/>
      </c>
      <c r="I283" t="str" cm="1">
        <f t="array" ref="I283">IFERROR(INDEX(Month_2!$B$4:$B$250,MATCH(0,COUNTIF($I$150:I282,Month_2!$B$4:$B$250),0)),"")</f>
        <v/>
      </c>
    </row>
    <row r="284" spans="5:9">
      <c r="E284" t="str" cm="1">
        <f t="array" ref="E284">IFERROR(INDEX(Month_2!$D$4:$D$250,MATCH(0,COUNTIF($E$150:E283,Month_2!$D$4:$D$250),0)),"")</f>
        <v/>
      </c>
      <c r="I284" t="str" cm="1">
        <f t="array" ref="I284">IFERROR(INDEX(Month_2!$B$4:$B$250,MATCH(0,COUNTIF($I$150:I283,Month_2!$B$4:$B$250),0)),"")</f>
        <v/>
      </c>
    </row>
    <row r="285" spans="5:9">
      <c r="E285" t="str" cm="1">
        <f t="array" ref="E285">IFERROR(INDEX(Month_2!$D$4:$D$250,MATCH(0,COUNTIF($E$150:E284,Month_2!$D$4:$D$250),0)),"")</f>
        <v/>
      </c>
      <c r="I285" t="str" cm="1">
        <f t="array" ref="I285">IFERROR(INDEX(Month_2!$B$4:$B$250,MATCH(0,COUNTIF($I$150:I284,Month_2!$B$4:$B$250),0)),"")</f>
        <v/>
      </c>
    </row>
    <row r="286" spans="5:9">
      <c r="E286" t="str" cm="1">
        <f t="array" ref="E286">IFERROR(INDEX(Month_2!$D$4:$D$250,MATCH(0,COUNTIF($E$150:E285,Month_2!$D$4:$D$250),0)),"")</f>
        <v/>
      </c>
      <c r="I286" t="str" cm="1">
        <f t="array" ref="I286">IFERROR(INDEX(Month_2!$B$4:$B$250,MATCH(0,COUNTIF($I$150:I285,Month_2!$B$4:$B$250),0)),"")</f>
        <v/>
      </c>
    </row>
    <row r="287" spans="5:9">
      <c r="E287" t="str" cm="1">
        <f t="array" ref="E287">IFERROR(INDEX(Month_2!$D$4:$D$250,MATCH(0,COUNTIF($E$150:E286,Month_2!$D$4:$D$250),0)),"")</f>
        <v/>
      </c>
      <c r="I287" t="str" cm="1">
        <f t="array" ref="I287">IFERROR(INDEX(Month_2!$B$4:$B$250,MATCH(0,COUNTIF($I$150:I286,Month_2!$B$4:$B$250),0)),"")</f>
        <v/>
      </c>
    </row>
    <row r="288" spans="5:9">
      <c r="E288" t="str" cm="1">
        <f t="array" ref="E288">IFERROR(INDEX(Month_2!$D$4:$D$250,MATCH(0,COUNTIF($E$150:E287,Month_2!$D$4:$D$250),0)),"")</f>
        <v/>
      </c>
      <c r="I288" t="str" cm="1">
        <f t="array" ref="I288">IFERROR(INDEX(Month_2!$B$4:$B$250,MATCH(0,COUNTIF($I$150:I287,Month_2!$B$4:$B$250),0)),"")</f>
        <v/>
      </c>
    </row>
    <row r="289" spans="5:9">
      <c r="E289" t="str" cm="1">
        <f t="array" ref="E289">IFERROR(INDEX(Month_2!$D$4:$D$250,MATCH(0,COUNTIF($E$150:E288,Month_2!$D$4:$D$250),0)),"")</f>
        <v/>
      </c>
      <c r="I289" t="str" cm="1">
        <f t="array" ref="I289">IFERROR(INDEX(Month_2!$B$4:$B$250,MATCH(0,COUNTIF($I$150:I288,Month_2!$B$4:$B$250),0)),"")</f>
        <v/>
      </c>
    </row>
    <row r="290" spans="5:9">
      <c r="E290" t="str" cm="1">
        <f t="array" ref="E290">IFERROR(INDEX(Month_2!$D$4:$D$250,MATCH(0,COUNTIF($E$150:E289,Month_2!$D$4:$D$250),0)),"")</f>
        <v/>
      </c>
      <c r="I290" t="str" cm="1">
        <f t="array" ref="I290">IFERROR(INDEX(Month_2!$B$4:$B$250,MATCH(0,COUNTIF($I$150:I289,Month_2!$B$4:$B$250),0)),"")</f>
        <v/>
      </c>
    </row>
    <row r="291" spans="5:9">
      <c r="E291" t="str" cm="1">
        <f t="array" ref="E291">IFERROR(INDEX(Month_2!$D$4:$D$250,MATCH(0,COUNTIF($E$150:E290,Month_2!$D$4:$D$250),0)),"")</f>
        <v/>
      </c>
      <c r="I291" t="str" cm="1">
        <f t="array" ref="I291">IFERROR(INDEX(Month_2!$B$4:$B$250,MATCH(0,COUNTIF($I$150:I290,Month_2!$B$4:$B$250),0)),"")</f>
        <v/>
      </c>
    </row>
    <row r="292" spans="5:9">
      <c r="E292" t="str" cm="1">
        <f t="array" ref="E292">IFERROR(INDEX(Month_2!$D$4:$D$250,MATCH(0,COUNTIF($E$150:E291,Month_2!$D$4:$D$250),0)),"")</f>
        <v/>
      </c>
      <c r="I292" t="str" cm="1">
        <f t="array" ref="I292">IFERROR(INDEX(Month_2!$B$4:$B$250,MATCH(0,COUNTIF($I$150:I291,Month_2!$B$4:$B$250),0)),"")</f>
        <v/>
      </c>
    </row>
    <row r="293" spans="5:9">
      <c r="E293" t="str" cm="1">
        <f t="array" ref="E293">IFERROR(INDEX(Month_2!$D$4:$D$250,MATCH(0,COUNTIF($E$150:E292,Month_2!$D$4:$D$250),0)),"")</f>
        <v/>
      </c>
      <c r="I293" t="str" cm="1">
        <f t="array" ref="I293">IFERROR(INDEX(Month_2!$B$4:$B$250,MATCH(0,COUNTIF($I$150:I292,Month_2!$B$4:$B$250),0)),"")</f>
        <v/>
      </c>
    </row>
    <row r="294" spans="5:9">
      <c r="E294" t="str" cm="1">
        <f t="array" ref="E294">IFERROR(INDEX(Month_2!$D$4:$D$250,MATCH(0,COUNTIF($E$150:E293,Month_2!$D$4:$D$250),0)),"")</f>
        <v/>
      </c>
      <c r="I294" t="str" cm="1">
        <f t="array" ref="I294">IFERROR(INDEX(Month_2!$B$4:$B$250,MATCH(0,COUNTIF($I$150:I293,Month_2!$B$4:$B$250),0)),"")</f>
        <v/>
      </c>
    </row>
    <row r="295" spans="5:9">
      <c r="E295" t="str" cm="1">
        <f t="array" ref="E295">IFERROR(INDEX(Month_2!$D$4:$D$250,MATCH(0,COUNTIF($E$150:E294,Month_2!$D$4:$D$250),0)),"")</f>
        <v/>
      </c>
      <c r="I295" t="str" cm="1">
        <f t="array" ref="I295">IFERROR(INDEX(Month_2!$B$4:$B$250,MATCH(0,COUNTIF($I$150:I294,Month_2!$B$4:$B$250),0)),"")</f>
        <v/>
      </c>
    </row>
    <row r="296" spans="5:9">
      <c r="E296" t="str" cm="1">
        <f t="array" ref="E296">IFERROR(INDEX(Month_2!$D$4:$D$250,MATCH(0,COUNTIF($E$150:E295,Month_2!$D$4:$D$250),0)),"")</f>
        <v/>
      </c>
      <c r="I296" t="str" cm="1">
        <f t="array" ref="I296">IFERROR(INDEX(Month_2!$B$4:$B$250,MATCH(0,COUNTIF($I$150:I295,Month_2!$B$4:$B$250),0)),"")</f>
        <v/>
      </c>
    </row>
    <row r="297" spans="5:9">
      <c r="E297" t="str" cm="1">
        <f t="array" ref="E297">IFERROR(INDEX(Month_2!$D$4:$D$250,MATCH(0,COUNTIF($E$150:E296,Month_2!$D$4:$D$250),0)),"")</f>
        <v/>
      </c>
      <c r="I297" t="str" cm="1">
        <f t="array" ref="I297">IFERROR(INDEX(Month_2!$B$4:$B$250,MATCH(0,COUNTIF($I$150:I296,Month_2!$B$4:$B$250),0)),"")</f>
        <v/>
      </c>
    </row>
    <row r="298" spans="5:9">
      <c r="E298" t="str" cm="1">
        <f t="array" ref="E298">IFERROR(INDEX(Month_2!$D$4:$D$250,MATCH(0,COUNTIF($E$150:E297,Month_2!$D$4:$D$250),0)),"")</f>
        <v/>
      </c>
      <c r="I298" t="str" cm="1">
        <f t="array" ref="I298">IFERROR(INDEX(Month_2!$B$4:$B$250,MATCH(0,COUNTIF($I$150:I297,Month_2!$B$4:$B$250),0)),"")</f>
        <v/>
      </c>
    </row>
    <row r="299" spans="5:9">
      <c r="E299" t="str" cm="1">
        <f t="array" ref="E299">IFERROR(INDEX(Month_2!$D$4:$D$250,MATCH(0,COUNTIF($E$150:E298,Month_2!$D$4:$D$250),0)),"")</f>
        <v/>
      </c>
      <c r="I299" t="str" cm="1">
        <f t="array" ref="I299">IFERROR(INDEX(Month_2!$B$4:$B$250,MATCH(0,COUNTIF($I$150:I298,Month_2!$B$4:$B$250),0)),"")</f>
        <v/>
      </c>
    </row>
    <row r="300" spans="5:9">
      <c r="E300" t="str" cm="1">
        <f t="array" ref="E300">IFERROR(INDEX(Month_2!$D$4:$D$250,MATCH(0,COUNTIF($E$150:E299,Month_2!$D$4:$D$250),0)),"")</f>
        <v/>
      </c>
      <c r="I300" t="str" cm="1">
        <f t="array" ref="I300">IFERROR(INDEX(Month_2!$B$4:$B$250,MATCH(0,COUNTIF($I$150:I299,Month_2!$B$4:$B$250),0)),"")</f>
        <v/>
      </c>
    </row>
    <row r="301" spans="5:9">
      <c r="E301" cm="1">
        <f t="array" ref="E301">IFERROR(INDEX(Month_3!$D$4:$D$250,MATCH(0,COUNTIF($E$300:E300,Month_3!$D$4:$D$250),0)),"")</f>
        <v>0</v>
      </c>
      <c r="I301" cm="1">
        <f t="array" ref="I301">IFERROR(INDEX(Month_3!$B$4:$B$250,MATCH(0,COUNTIF($E$300:I300,Month_3!$B$4:$B$250),0)),"")</f>
        <v>0</v>
      </c>
    </row>
    <row r="302" spans="5:9">
      <c r="E302" t="str" cm="1">
        <f t="array" ref="E302">IFERROR(INDEX(Month_3!$D$4:$D$250,MATCH(0,COUNTIF($E$300:E301,Month_3!$D$4:$D$250),0)),"")</f>
        <v/>
      </c>
      <c r="I302" t="str" cm="1">
        <f t="array" ref="I302">IFERROR(INDEX(Month_3!$B$4:$B$250,MATCH(0,COUNTIF($E$300:I301,Month_3!$B$4:$B$250),0)),"")</f>
        <v/>
      </c>
    </row>
    <row r="303" spans="5:9">
      <c r="E303" t="str" cm="1">
        <f t="array" ref="E303">IFERROR(INDEX(Month_3!$D$4:$D$250,MATCH(0,COUNTIF($E$300:E302,Month_3!$D$4:$D$250),0)),"")</f>
        <v/>
      </c>
      <c r="I303" t="str" cm="1">
        <f t="array" ref="I303">IFERROR(INDEX(Month_3!$B$4:$B$250,MATCH(0,COUNTIF($E$300:I302,Month_3!$B$4:$B$250),0)),"")</f>
        <v/>
      </c>
    </row>
    <row r="304" spans="5:9">
      <c r="E304" t="str" cm="1">
        <f t="array" ref="E304">IFERROR(INDEX(Month_3!$D$4:$D$250,MATCH(0,COUNTIF($E$300:E303,Month_3!$D$4:$D$250),0)),"")</f>
        <v/>
      </c>
      <c r="I304" t="str" cm="1">
        <f t="array" ref="I304">IFERROR(INDEX(Month_3!$B$4:$B$250,MATCH(0,COUNTIF($E$300:I303,Month_3!$B$4:$B$250),0)),"")</f>
        <v/>
      </c>
    </row>
    <row r="305" spans="5:9">
      <c r="E305" t="str" cm="1">
        <f t="array" ref="E305">IFERROR(INDEX(Month_3!$D$4:$D$250,MATCH(0,COUNTIF($E$300:E304,Month_3!$D$4:$D$250),0)),"")</f>
        <v/>
      </c>
      <c r="I305" t="str" cm="1">
        <f t="array" ref="I305">IFERROR(INDEX(Month_3!$B$4:$B$250,MATCH(0,COUNTIF($E$300:I304,Month_3!$B$4:$B$250),0)),"")</f>
        <v/>
      </c>
    </row>
    <row r="306" spans="5:9">
      <c r="E306" t="str" cm="1">
        <f t="array" ref="E306">IFERROR(INDEX(Month_3!$D$4:$D$250,MATCH(0,COUNTIF($E$300:E305,Month_3!$D$4:$D$250),0)),"")</f>
        <v/>
      </c>
      <c r="I306" t="str" cm="1">
        <f t="array" ref="I306">IFERROR(INDEX(Month_3!$B$4:$B$250,MATCH(0,COUNTIF($E$300:I305,Month_3!$B$4:$B$250),0)),"")</f>
        <v/>
      </c>
    </row>
    <row r="307" spans="5:9">
      <c r="E307" t="str" cm="1">
        <f t="array" ref="E307">IFERROR(INDEX(Month_3!$D$4:$D$250,MATCH(0,COUNTIF($E$300:E306,Month_3!$D$4:$D$250),0)),"")</f>
        <v/>
      </c>
      <c r="I307" t="str" cm="1">
        <f t="array" ref="I307">IFERROR(INDEX(Month_3!$B$4:$B$250,MATCH(0,COUNTIF($E$300:I306,Month_3!$B$4:$B$250),0)),"")</f>
        <v/>
      </c>
    </row>
    <row r="308" spans="5:9">
      <c r="E308" t="str" cm="1">
        <f t="array" ref="E308">IFERROR(INDEX(Month_3!$D$4:$D$250,MATCH(0,COUNTIF($E$300:E307,Month_3!$D$4:$D$250),0)),"")</f>
        <v/>
      </c>
      <c r="I308" t="str" cm="1">
        <f t="array" ref="I308">IFERROR(INDEX(Month_3!$B$4:$B$250,MATCH(0,COUNTIF($E$300:I307,Month_3!$B$4:$B$250),0)),"")</f>
        <v/>
      </c>
    </row>
    <row r="309" spans="5:9">
      <c r="E309" t="str" cm="1">
        <f t="array" ref="E309">IFERROR(INDEX(Month_3!$D$4:$D$250,MATCH(0,COUNTIF($E$300:E308,Month_3!$D$4:$D$250),0)),"")</f>
        <v/>
      </c>
      <c r="I309" t="str" cm="1">
        <f t="array" ref="I309">IFERROR(INDEX(Month_3!$B$4:$B$250,MATCH(0,COUNTIF($E$300:I308,Month_3!$B$4:$B$250),0)),"")</f>
        <v/>
      </c>
    </row>
    <row r="310" spans="5:9">
      <c r="E310" t="str" cm="1">
        <f t="array" ref="E310">IFERROR(INDEX(Month_3!$D$4:$D$250,MATCH(0,COUNTIF($E$300:E309,Month_3!$D$4:$D$250),0)),"")</f>
        <v/>
      </c>
      <c r="I310" t="str" cm="1">
        <f t="array" ref="I310">IFERROR(INDEX(Month_3!$B$4:$B$250,MATCH(0,COUNTIF($E$300:I309,Month_3!$B$4:$B$250),0)),"")</f>
        <v/>
      </c>
    </row>
    <row r="311" spans="5:9">
      <c r="E311" t="str" cm="1">
        <f t="array" ref="E311">IFERROR(INDEX(Month_3!$D$4:$D$250,MATCH(0,COUNTIF($E$300:E310,Month_3!$D$4:$D$250),0)),"")</f>
        <v/>
      </c>
      <c r="I311" t="str" cm="1">
        <f t="array" ref="I311">IFERROR(INDEX(Month_3!$B$4:$B$250,MATCH(0,COUNTIF($E$300:I310,Month_3!$B$4:$B$250),0)),"")</f>
        <v/>
      </c>
    </row>
    <row r="312" spans="5:9">
      <c r="E312" t="str" cm="1">
        <f t="array" ref="E312">IFERROR(INDEX(Month_3!$D$4:$D$250,MATCH(0,COUNTIF($E$300:E311,Month_3!$D$4:$D$250),0)),"")</f>
        <v/>
      </c>
      <c r="I312" t="str" cm="1">
        <f t="array" ref="I312">IFERROR(INDEX(Month_3!$B$4:$B$250,MATCH(0,COUNTIF($E$300:I311,Month_3!$B$4:$B$250),0)),"")</f>
        <v/>
      </c>
    </row>
    <row r="313" spans="5:9">
      <c r="E313" t="str" cm="1">
        <f t="array" ref="E313">IFERROR(INDEX(Month_3!$D$4:$D$250,MATCH(0,COUNTIF($E$300:E312,Month_3!$D$4:$D$250),0)),"")</f>
        <v/>
      </c>
      <c r="I313" t="str" cm="1">
        <f t="array" ref="I313">IFERROR(INDEX(Month_3!$B$4:$B$250,MATCH(0,COUNTIF($E$300:I312,Month_3!$B$4:$B$250),0)),"")</f>
        <v/>
      </c>
    </row>
    <row r="314" spans="5:9">
      <c r="E314" t="str" cm="1">
        <f t="array" ref="E314">IFERROR(INDEX(Month_3!$D$4:$D$250,MATCH(0,COUNTIF($E$300:E313,Month_3!$D$4:$D$250),0)),"")</f>
        <v/>
      </c>
      <c r="I314" t="str" cm="1">
        <f t="array" ref="I314">IFERROR(INDEX(Month_3!$B$4:$B$250,MATCH(0,COUNTIF($E$300:I313,Month_3!$B$4:$B$250),0)),"")</f>
        <v/>
      </c>
    </row>
    <row r="315" spans="5:9">
      <c r="E315" t="str" cm="1">
        <f t="array" ref="E315">IFERROR(INDEX(Month_3!$D$4:$D$250,MATCH(0,COUNTIF($E$300:E314,Month_3!$D$4:$D$250),0)),"")</f>
        <v/>
      </c>
      <c r="I315" t="str" cm="1">
        <f t="array" ref="I315">IFERROR(INDEX(Month_3!$B$4:$B$250,MATCH(0,COUNTIF($E$300:I314,Month_3!$B$4:$B$250),0)),"")</f>
        <v/>
      </c>
    </row>
    <row r="316" spans="5:9">
      <c r="E316" t="str" cm="1">
        <f t="array" ref="E316">IFERROR(INDEX(Month_3!$D$4:$D$250,MATCH(0,COUNTIF($E$300:E315,Month_3!$D$4:$D$250),0)),"")</f>
        <v/>
      </c>
      <c r="I316" t="str" cm="1">
        <f t="array" ref="I316">IFERROR(INDEX(Month_3!$B$4:$B$250,MATCH(0,COUNTIF($E$300:I315,Month_3!$B$4:$B$250),0)),"")</f>
        <v/>
      </c>
    </row>
    <row r="317" spans="5:9">
      <c r="E317" t="str" cm="1">
        <f t="array" ref="E317">IFERROR(INDEX(Month_3!$D$4:$D$250,MATCH(0,COUNTIF($E$300:E316,Month_3!$D$4:$D$250),0)),"")</f>
        <v/>
      </c>
      <c r="I317" t="str" cm="1">
        <f t="array" ref="I317">IFERROR(INDEX(Month_3!$B$4:$B$250,MATCH(0,COUNTIF($E$300:I316,Month_3!$B$4:$B$250),0)),"")</f>
        <v/>
      </c>
    </row>
    <row r="318" spans="5:9">
      <c r="E318" t="str" cm="1">
        <f t="array" ref="E318">IFERROR(INDEX(Month_3!$D$4:$D$250,MATCH(0,COUNTIF($E$300:E317,Month_3!$D$4:$D$250),0)),"")</f>
        <v/>
      </c>
      <c r="I318" t="str" cm="1">
        <f t="array" ref="I318">IFERROR(INDEX(Month_3!$B$4:$B$250,MATCH(0,COUNTIF($E$300:I317,Month_3!$B$4:$B$250),0)),"")</f>
        <v/>
      </c>
    </row>
    <row r="319" spans="5:9">
      <c r="E319" t="str" cm="1">
        <f t="array" ref="E319">IFERROR(INDEX(Month_3!$D$4:$D$250,MATCH(0,COUNTIF($E$300:E318,Month_3!$D$4:$D$250),0)),"")</f>
        <v/>
      </c>
      <c r="I319" t="str" cm="1">
        <f t="array" ref="I319">IFERROR(INDEX(Month_3!$B$4:$B$250,MATCH(0,COUNTIF($E$300:I318,Month_3!$B$4:$B$250),0)),"")</f>
        <v/>
      </c>
    </row>
    <row r="320" spans="5:9">
      <c r="E320" t="str" cm="1">
        <f t="array" ref="E320">IFERROR(INDEX(Month_3!$D$4:$D$250,MATCH(0,COUNTIF($E$300:E319,Month_3!$D$4:$D$250),0)),"")</f>
        <v/>
      </c>
      <c r="I320" t="str" cm="1">
        <f t="array" ref="I320">IFERROR(INDEX(Month_3!$B$4:$B$250,MATCH(0,COUNTIF($E$300:I319,Month_3!$B$4:$B$250),0)),"")</f>
        <v/>
      </c>
    </row>
    <row r="321" spans="5:9">
      <c r="E321" t="str" cm="1">
        <f t="array" ref="E321">IFERROR(INDEX(Month_3!$D$4:$D$250,MATCH(0,COUNTIF($E$300:E320,Month_3!$D$4:$D$250),0)),"")</f>
        <v/>
      </c>
      <c r="I321" t="str" cm="1">
        <f t="array" ref="I321">IFERROR(INDEX(Month_3!$B$4:$B$250,MATCH(0,COUNTIF($E$300:I320,Month_3!$B$4:$B$250),0)),"")</f>
        <v/>
      </c>
    </row>
    <row r="322" spans="5:9">
      <c r="E322" t="str" cm="1">
        <f t="array" ref="E322">IFERROR(INDEX(Month_3!$D$4:$D$250,MATCH(0,COUNTIF($E$300:E321,Month_3!$D$4:$D$250),0)),"")</f>
        <v/>
      </c>
      <c r="I322" t="str" cm="1">
        <f t="array" ref="I322">IFERROR(INDEX(Month_3!$B$4:$B$250,MATCH(0,COUNTIF($E$300:I321,Month_3!$B$4:$B$250),0)),"")</f>
        <v/>
      </c>
    </row>
    <row r="323" spans="5:9">
      <c r="E323" t="str" cm="1">
        <f t="array" ref="E323">IFERROR(INDEX(Month_3!$D$4:$D$250,MATCH(0,COUNTIF($E$300:E322,Month_3!$D$4:$D$250),0)),"")</f>
        <v/>
      </c>
      <c r="I323" t="str" cm="1">
        <f t="array" ref="I323">IFERROR(INDEX(Month_3!$B$4:$B$250,MATCH(0,COUNTIF($E$300:I322,Month_3!$B$4:$B$250),0)),"")</f>
        <v/>
      </c>
    </row>
    <row r="324" spans="5:9">
      <c r="E324" t="str" cm="1">
        <f t="array" ref="E324">IFERROR(INDEX(Month_3!$D$4:$D$250,MATCH(0,COUNTIF($E$300:E323,Month_3!$D$4:$D$250),0)),"")</f>
        <v/>
      </c>
      <c r="I324" t="str" cm="1">
        <f t="array" ref="I324">IFERROR(INDEX(Month_3!$B$4:$B$250,MATCH(0,COUNTIF($E$300:I323,Month_3!$B$4:$B$250),0)),"")</f>
        <v/>
      </c>
    </row>
    <row r="325" spans="5:9">
      <c r="E325" t="str" cm="1">
        <f t="array" ref="E325">IFERROR(INDEX(Month_3!$D$4:$D$250,MATCH(0,COUNTIF($E$300:E324,Month_3!$D$4:$D$250),0)),"")</f>
        <v/>
      </c>
      <c r="I325" t="str" cm="1">
        <f t="array" ref="I325">IFERROR(INDEX(Month_3!$B$4:$B$250,MATCH(0,COUNTIF($E$300:I324,Month_3!$B$4:$B$250),0)),"")</f>
        <v/>
      </c>
    </row>
    <row r="326" spans="5:9">
      <c r="E326" t="str" cm="1">
        <f t="array" ref="E326">IFERROR(INDEX(Month_3!$D$4:$D$250,MATCH(0,COUNTIF($E$300:E325,Month_3!$D$4:$D$250),0)),"")</f>
        <v/>
      </c>
      <c r="I326" t="str" cm="1">
        <f t="array" ref="I326">IFERROR(INDEX(Month_3!$B$4:$B$250,MATCH(0,COUNTIF($E$300:I325,Month_3!$B$4:$B$250),0)),"")</f>
        <v/>
      </c>
    </row>
    <row r="327" spans="5:9">
      <c r="E327" t="str" cm="1">
        <f t="array" ref="E327">IFERROR(INDEX(Month_3!$D$4:$D$250,MATCH(0,COUNTIF($E$300:E326,Month_3!$D$4:$D$250),0)),"")</f>
        <v/>
      </c>
      <c r="I327" t="str" cm="1">
        <f t="array" ref="I327">IFERROR(INDEX(Month_3!$B$4:$B$250,MATCH(0,COUNTIF($E$300:I326,Month_3!$B$4:$B$250),0)),"")</f>
        <v/>
      </c>
    </row>
    <row r="328" spans="5:9">
      <c r="E328" t="str" cm="1">
        <f t="array" ref="E328">IFERROR(INDEX(Month_3!$D$4:$D$250,MATCH(0,COUNTIF($E$300:E327,Month_3!$D$4:$D$250),0)),"")</f>
        <v/>
      </c>
      <c r="I328" t="str" cm="1">
        <f t="array" ref="I328">IFERROR(INDEX(Month_3!$B$4:$B$250,MATCH(0,COUNTIF($E$300:I327,Month_3!$B$4:$B$250),0)),"")</f>
        <v/>
      </c>
    </row>
    <row r="329" spans="5:9">
      <c r="E329" t="str" cm="1">
        <f t="array" ref="E329">IFERROR(INDEX(Month_3!$D$4:$D$250,MATCH(0,COUNTIF($E$300:E328,Month_3!$D$4:$D$250),0)),"")</f>
        <v/>
      </c>
      <c r="I329" t="str" cm="1">
        <f t="array" ref="I329">IFERROR(INDEX(Month_3!$B$4:$B$250,MATCH(0,COUNTIF($E$300:I328,Month_3!$B$4:$B$250),0)),"")</f>
        <v/>
      </c>
    </row>
    <row r="330" spans="5:9">
      <c r="E330" t="str" cm="1">
        <f t="array" ref="E330">IFERROR(INDEX(Month_3!$D$4:$D$250,MATCH(0,COUNTIF($E$300:E329,Month_3!$D$4:$D$250),0)),"")</f>
        <v/>
      </c>
      <c r="I330" t="str" cm="1">
        <f t="array" ref="I330">IFERROR(INDEX(Month_3!$B$4:$B$250,MATCH(0,COUNTIF($E$300:I329,Month_3!$B$4:$B$250),0)),"")</f>
        <v/>
      </c>
    </row>
    <row r="331" spans="5:9">
      <c r="E331" t="str" cm="1">
        <f t="array" ref="E331">IFERROR(INDEX(Month_3!$D$4:$D$250,MATCH(0,COUNTIF($E$300:E330,Month_3!$D$4:$D$250),0)),"")</f>
        <v/>
      </c>
      <c r="I331" t="str" cm="1">
        <f t="array" ref="I331">IFERROR(INDEX(Month_3!$B$4:$B$250,MATCH(0,COUNTIF($E$300:I330,Month_3!$B$4:$B$250),0)),"")</f>
        <v/>
      </c>
    </row>
    <row r="332" spans="5:9">
      <c r="E332" t="str" cm="1">
        <f t="array" ref="E332">IFERROR(INDEX(Month_3!$D$4:$D$250,MATCH(0,COUNTIF($E$300:E331,Month_3!$D$4:$D$250),0)),"")</f>
        <v/>
      </c>
      <c r="I332" t="str" cm="1">
        <f t="array" ref="I332">IFERROR(INDEX(Month_3!$B$4:$B$250,MATCH(0,COUNTIF($E$300:I331,Month_3!$B$4:$B$250),0)),"")</f>
        <v/>
      </c>
    </row>
    <row r="333" spans="5:9">
      <c r="E333" t="str" cm="1">
        <f t="array" ref="E333">IFERROR(INDEX(Month_3!$D$4:$D$250,MATCH(0,COUNTIF($E$300:E332,Month_3!$D$4:$D$250),0)),"")</f>
        <v/>
      </c>
      <c r="I333" t="str" cm="1">
        <f t="array" ref="I333">IFERROR(INDEX(Month_3!$B$4:$B$250,MATCH(0,COUNTIF($E$300:I332,Month_3!$B$4:$B$250),0)),"")</f>
        <v/>
      </c>
    </row>
    <row r="334" spans="5:9">
      <c r="E334" t="str" cm="1">
        <f t="array" ref="E334">IFERROR(INDEX(Month_3!$D$4:$D$250,MATCH(0,COUNTIF($E$300:E333,Month_3!$D$4:$D$250),0)),"")</f>
        <v/>
      </c>
      <c r="I334" t="str" cm="1">
        <f t="array" ref="I334">IFERROR(INDEX(Month_3!$B$4:$B$250,MATCH(0,COUNTIF($E$300:I333,Month_3!$B$4:$B$250),0)),"")</f>
        <v/>
      </c>
    </row>
    <row r="335" spans="5:9">
      <c r="E335" t="str" cm="1">
        <f t="array" ref="E335">IFERROR(INDEX(Month_3!$D$4:$D$250,MATCH(0,COUNTIF($E$300:E334,Month_3!$D$4:$D$250),0)),"")</f>
        <v/>
      </c>
      <c r="I335" t="str" cm="1">
        <f t="array" ref="I335">IFERROR(INDEX(Month_3!$B$4:$B$250,MATCH(0,COUNTIF($E$300:I334,Month_3!$B$4:$B$250),0)),"")</f>
        <v/>
      </c>
    </row>
    <row r="336" spans="5:9">
      <c r="E336" t="str" cm="1">
        <f t="array" ref="E336">IFERROR(INDEX(Month_3!$D$4:$D$250,MATCH(0,COUNTIF($E$300:E335,Month_3!$D$4:$D$250),0)),"")</f>
        <v/>
      </c>
      <c r="I336" t="str" cm="1">
        <f t="array" ref="I336">IFERROR(INDEX(Month_3!$B$4:$B$250,MATCH(0,COUNTIF($E$300:I335,Month_3!$B$4:$B$250),0)),"")</f>
        <v/>
      </c>
    </row>
    <row r="337" spans="5:9">
      <c r="E337" t="str" cm="1">
        <f t="array" ref="E337">IFERROR(INDEX(Month_3!$D$4:$D$250,MATCH(0,COUNTIF($E$300:E336,Month_3!$D$4:$D$250),0)),"")</f>
        <v/>
      </c>
      <c r="I337" t="str" cm="1">
        <f t="array" ref="I337">IFERROR(INDEX(Month_3!$B$4:$B$250,MATCH(0,COUNTIF($E$300:I336,Month_3!$B$4:$B$250),0)),"")</f>
        <v/>
      </c>
    </row>
    <row r="338" spans="5:9">
      <c r="E338" t="str" cm="1">
        <f t="array" ref="E338">IFERROR(INDEX(Month_3!$D$4:$D$250,MATCH(0,COUNTIF($E$300:E337,Month_3!$D$4:$D$250),0)),"")</f>
        <v/>
      </c>
      <c r="I338" t="str" cm="1">
        <f t="array" ref="I338">IFERROR(INDEX(Month_3!$B$4:$B$250,MATCH(0,COUNTIF($E$300:I337,Month_3!$B$4:$B$250),0)),"")</f>
        <v/>
      </c>
    </row>
    <row r="339" spans="5:9">
      <c r="E339" t="str" cm="1">
        <f t="array" ref="E339">IFERROR(INDEX(Month_3!$D$4:$D$250,MATCH(0,COUNTIF($E$300:E338,Month_3!$D$4:$D$250),0)),"")</f>
        <v/>
      </c>
      <c r="I339" t="str" cm="1">
        <f t="array" ref="I339">IFERROR(INDEX(Month_3!$B$4:$B$250,MATCH(0,COUNTIF($E$300:I338,Month_3!$B$4:$B$250),0)),"")</f>
        <v/>
      </c>
    </row>
    <row r="340" spans="5:9">
      <c r="E340" t="str" cm="1">
        <f t="array" ref="E340">IFERROR(INDEX(Month_3!$D$4:$D$250,MATCH(0,COUNTIF($E$300:E339,Month_3!$D$4:$D$250),0)),"")</f>
        <v/>
      </c>
      <c r="I340" t="str" cm="1">
        <f t="array" ref="I340">IFERROR(INDEX(Month_3!$B$4:$B$250,MATCH(0,COUNTIF($E$300:I339,Month_3!$B$4:$B$250),0)),"")</f>
        <v/>
      </c>
    </row>
    <row r="341" spans="5:9">
      <c r="E341" t="str" cm="1">
        <f t="array" ref="E341">IFERROR(INDEX(Month_3!$D$4:$D$250,MATCH(0,COUNTIF($E$300:E340,Month_3!$D$4:$D$250),0)),"")</f>
        <v/>
      </c>
      <c r="I341" t="str" cm="1">
        <f t="array" ref="I341">IFERROR(INDEX(Month_3!$B$4:$B$250,MATCH(0,COUNTIF($E$300:I340,Month_3!$B$4:$B$250),0)),"")</f>
        <v/>
      </c>
    </row>
    <row r="342" spans="5:9">
      <c r="E342" t="str" cm="1">
        <f t="array" ref="E342">IFERROR(INDEX(Month_3!$D$4:$D$250,MATCH(0,COUNTIF($E$300:E341,Month_3!$D$4:$D$250),0)),"")</f>
        <v/>
      </c>
      <c r="I342" t="str" cm="1">
        <f t="array" ref="I342">IFERROR(INDEX(Month_3!$B$4:$B$250,MATCH(0,COUNTIF($E$300:I341,Month_3!$B$4:$B$250),0)),"")</f>
        <v/>
      </c>
    </row>
    <row r="343" spans="5:9">
      <c r="E343" t="str" cm="1">
        <f t="array" ref="E343">IFERROR(INDEX(Month_3!$D$4:$D$250,MATCH(0,COUNTIF($E$300:E342,Month_3!$D$4:$D$250),0)),"")</f>
        <v/>
      </c>
      <c r="I343" t="str" cm="1">
        <f t="array" ref="I343">IFERROR(INDEX(Month_3!$B$4:$B$250,MATCH(0,COUNTIF($E$300:I342,Month_3!$B$4:$B$250),0)),"")</f>
        <v/>
      </c>
    </row>
    <row r="344" spans="5:9">
      <c r="E344" t="str" cm="1">
        <f t="array" ref="E344">IFERROR(INDEX(Month_3!$D$4:$D$250,MATCH(0,COUNTIF($E$300:E343,Month_3!$D$4:$D$250),0)),"")</f>
        <v/>
      </c>
      <c r="I344" t="str" cm="1">
        <f t="array" ref="I344">IFERROR(INDEX(Month_3!$B$4:$B$250,MATCH(0,COUNTIF($E$300:I343,Month_3!$B$4:$B$250),0)),"")</f>
        <v/>
      </c>
    </row>
    <row r="345" spans="5:9">
      <c r="E345" t="str" cm="1">
        <f t="array" ref="E345">IFERROR(INDEX(Month_3!$D$4:$D$250,MATCH(0,COUNTIF($E$300:E344,Month_3!$D$4:$D$250),0)),"")</f>
        <v/>
      </c>
      <c r="I345" t="str" cm="1">
        <f t="array" ref="I345">IFERROR(INDEX(Month_3!$B$4:$B$250,MATCH(0,COUNTIF($E$300:I344,Month_3!$B$4:$B$250),0)),"")</f>
        <v/>
      </c>
    </row>
    <row r="346" spans="5:9">
      <c r="E346" t="str" cm="1">
        <f t="array" ref="E346">IFERROR(INDEX(Month_3!$D$4:$D$250,MATCH(0,COUNTIF($E$300:E345,Month_3!$D$4:$D$250),0)),"")</f>
        <v/>
      </c>
      <c r="I346" t="str" cm="1">
        <f t="array" ref="I346">IFERROR(INDEX(Month_3!$B$4:$B$250,MATCH(0,COUNTIF($E$300:I345,Month_3!$B$4:$B$250),0)),"")</f>
        <v/>
      </c>
    </row>
    <row r="347" spans="5:9">
      <c r="E347" t="str" cm="1">
        <f t="array" ref="E347">IFERROR(INDEX(Month_3!$D$4:$D$250,MATCH(0,COUNTIF($E$300:E346,Month_3!$D$4:$D$250),0)),"")</f>
        <v/>
      </c>
      <c r="I347" t="str" cm="1">
        <f t="array" ref="I347">IFERROR(INDEX(Month_3!$B$4:$B$250,MATCH(0,COUNTIF($E$300:I346,Month_3!$B$4:$B$250),0)),"")</f>
        <v/>
      </c>
    </row>
    <row r="348" spans="5:9">
      <c r="E348" t="str" cm="1">
        <f t="array" ref="E348">IFERROR(INDEX(Month_3!$D$4:$D$250,MATCH(0,COUNTIF($E$300:E347,Month_3!$D$4:$D$250),0)),"")</f>
        <v/>
      </c>
      <c r="I348" t="str" cm="1">
        <f t="array" ref="I348">IFERROR(INDEX(Month_3!$B$4:$B$250,MATCH(0,COUNTIF($E$300:I347,Month_3!$B$4:$B$250),0)),"")</f>
        <v/>
      </c>
    </row>
    <row r="349" spans="5:9">
      <c r="E349" t="str" cm="1">
        <f t="array" ref="E349">IFERROR(INDEX(Month_3!$D$4:$D$250,MATCH(0,COUNTIF($E$300:E348,Month_3!$D$4:$D$250),0)),"")</f>
        <v/>
      </c>
      <c r="I349" t="str" cm="1">
        <f t="array" ref="I349">IFERROR(INDEX(Month_3!$B$4:$B$250,MATCH(0,COUNTIF($E$300:I348,Month_3!$B$4:$B$250),0)),"")</f>
        <v/>
      </c>
    </row>
    <row r="350" spans="5:9">
      <c r="E350" t="str" cm="1">
        <f t="array" ref="E350">IFERROR(INDEX(Month_3!$D$4:$D$250,MATCH(0,COUNTIF($E$300:E349,Month_3!$D$4:$D$250),0)),"")</f>
        <v/>
      </c>
      <c r="I350" t="str" cm="1">
        <f t="array" ref="I350">IFERROR(INDEX(Month_3!$B$4:$B$250,MATCH(0,COUNTIF($E$300:I349,Month_3!$B$4:$B$250),0)),"")</f>
        <v/>
      </c>
    </row>
    <row r="351" spans="5:9">
      <c r="E351" t="str" cm="1">
        <f t="array" ref="E351">IFERROR(INDEX(Month_3!$D$4:$D$250,MATCH(0,COUNTIF($E$300:E350,Month_3!$D$4:$D$250),0)),"")</f>
        <v/>
      </c>
      <c r="I351" t="str" cm="1">
        <f t="array" ref="I351">IFERROR(INDEX(Month_3!$B$4:$B$250,MATCH(0,COUNTIF($E$300:I350,Month_3!$B$4:$B$250),0)),"")</f>
        <v/>
      </c>
    </row>
    <row r="352" spans="5:9">
      <c r="E352" t="str" cm="1">
        <f t="array" ref="E352">IFERROR(INDEX(Month_3!$D$4:$D$250,MATCH(0,COUNTIF($E$300:E351,Month_3!$D$4:$D$250),0)),"")</f>
        <v/>
      </c>
      <c r="I352" t="str" cm="1">
        <f t="array" ref="I352">IFERROR(INDEX(Month_3!$B$4:$B$250,MATCH(0,COUNTIF($E$300:I351,Month_3!$B$4:$B$250),0)),"")</f>
        <v/>
      </c>
    </row>
    <row r="353" spans="5:9">
      <c r="E353" t="str" cm="1">
        <f t="array" ref="E353">IFERROR(INDEX(Month_3!$D$4:$D$250,MATCH(0,COUNTIF($E$300:E352,Month_3!$D$4:$D$250),0)),"")</f>
        <v/>
      </c>
      <c r="I353" t="str" cm="1">
        <f t="array" ref="I353">IFERROR(INDEX(Month_3!$B$4:$B$250,MATCH(0,COUNTIF($E$300:I352,Month_3!$B$4:$B$250),0)),"")</f>
        <v/>
      </c>
    </row>
    <row r="354" spans="5:9">
      <c r="E354" t="str" cm="1">
        <f t="array" ref="E354">IFERROR(INDEX(Month_3!$D$4:$D$250,MATCH(0,COUNTIF($E$300:E353,Month_3!$D$4:$D$250),0)),"")</f>
        <v/>
      </c>
      <c r="I354" t="str" cm="1">
        <f t="array" ref="I354">IFERROR(INDEX(Month_3!$B$4:$B$250,MATCH(0,COUNTIF($E$300:I353,Month_3!$B$4:$B$250),0)),"")</f>
        <v/>
      </c>
    </row>
    <row r="355" spans="5:9">
      <c r="E355" t="str" cm="1">
        <f t="array" ref="E355">IFERROR(INDEX(Month_3!$D$4:$D$250,MATCH(0,COUNTIF($E$300:E354,Month_3!$D$4:$D$250),0)),"")</f>
        <v/>
      </c>
      <c r="I355" t="str" cm="1">
        <f t="array" ref="I355">IFERROR(INDEX(Month_3!$B$4:$B$250,MATCH(0,COUNTIF($E$300:I354,Month_3!$B$4:$B$250),0)),"")</f>
        <v/>
      </c>
    </row>
    <row r="356" spans="5:9">
      <c r="E356" t="str" cm="1">
        <f t="array" ref="E356">IFERROR(INDEX(Month_3!$D$4:$D$250,MATCH(0,COUNTIF($E$300:E355,Month_3!$D$4:$D$250),0)),"")</f>
        <v/>
      </c>
      <c r="I356" t="str" cm="1">
        <f t="array" ref="I356">IFERROR(INDEX(Month_3!$B$4:$B$250,MATCH(0,COUNTIF($E$300:I355,Month_3!$B$4:$B$250),0)),"")</f>
        <v/>
      </c>
    </row>
    <row r="357" spans="5:9">
      <c r="E357" t="str" cm="1">
        <f t="array" ref="E357">IFERROR(INDEX(Month_3!$D$4:$D$250,MATCH(0,COUNTIF($E$300:E356,Month_3!$D$4:$D$250),0)),"")</f>
        <v/>
      </c>
      <c r="I357" t="str" cm="1">
        <f t="array" ref="I357">IFERROR(INDEX(Month_3!$B$4:$B$250,MATCH(0,COUNTIF($E$300:I356,Month_3!$B$4:$B$250),0)),"")</f>
        <v/>
      </c>
    </row>
    <row r="358" spans="5:9">
      <c r="E358" t="str" cm="1">
        <f t="array" ref="E358">IFERROR(INDEX(Month_3!$D$4:$D$250,MATCH(0,COUNTIF($E$300:E357,Month_3!$D$4:$D$250),0)),"")</f>
        <v/>
      </c>
      <c r="I358" t="str" cm="1">
        <f t="array" ref="I358">IFERROR(INDEX(Month_3!$B$4:$B$250,MATCH(0,COUNTIF($E$300:I357,Month_3!$B$4:$B$250),0)),"")</f>
        <v/>
      </c>
    </row>
    <row r="359" spans="5:9">
      <c r="E359" t="str" cm="1">
        <f t="array" ref="E359">IFERROR(INDEX(Month_3!$D$4:$D$250,MATCH(0,COUNTIF($E$300:E358,Month_3!$D$4:$D$250),0)),"")</f>
        <v/>
      </c>
      <c r="I359" t="str" cm="1">
        <f t="array" ref="I359">IFERROR(INDEX(Month_3!$B$4:$B$250,MATCH(0,COUNTIF($E$300:I358,Month_3!$B$4:$B$250),0)),"")</f>
        <v/>
      </c>
    </row>
    <row r="360" spans="5:9">
      <c r="E360" t="str" cm="1">
        <f t="array" ref="E360">IFERROR(INDEX(Month_3!$D$4:$D$250,MATCH(0,COUNTIF($E$300:E359,Month_3!$D$4:$D$250),0)),"")</f>
        <v/>
      </c>
      <c r="I360" t="str" cm="1">
        <f t="array" ref="I360">IFERROR(INDEX(Month_3!$B$4:$B$250,MATCH(0,COUNTIF($E$300:I359,Month_3!$B$4:$B$250),0)),"")</f>
        <v/>
      </c>
    </row>
    <row r="361" spans="5:9">
      <c r="E361" t="str" cm="1">
        <f t="array" ref="E361">IFERROR(INDEX(Month_3!$D$4:$D$250,MATCH(0,COUNTIF($E$300:E360,Month_3!$D$4:$D$250),0)),"")</f>
        <v/>
      </c>
      <c r="I361" t="str" cm="1">
        <f t="array" ref="I361">IFERROR(INDEX(Month_3!$B$4:$B$250,MATCH(0,COUNTIF($E$300:I360,Month_3!$B$4:$B$250),0)),"")</f>
        <v/>
      </c>
    </row>
    <row r="362" spans="5:9">
      <c r="E362" t="str" cm="1">
        <f t="array" ref="E362">IFERROR(INDEX(Month_3!$D$4:$D$250,MATCH(0,COUNTIF($E$300:E361,Month_3!$D$4:$D$250),0)),"")</f>
        <v/>
      </c>
      <c r="I362" t="str" cm="1">
        <f t="array" ref="I362">IFERROR(INDEX(Month_3!$B$4:$B$250,MATCH(0,COUNTIF($E$300:I361,Month_3!$B$4:$B$250),0)),"")</f>
        <v/>
      </c>
    </row>
    <row r="363" spans="5:9">
      <c r="E363" t="str" cm="1">
        <f t="array" ref="E363">IFERROR(INDEX(Month_3!$D$4:$D$250,MATCH(0,COUNTIF($E$300:E362,Month_3!$D$4:$D$250),0)),"")</f>
        <v/>
      </c>
      <c r="I363" t="str" cm="1">
        <f t="array" ref="I363">IFERROR(INDEX(Month_3!$B$4:$B$250,MATCH(0,COUNTIF($E$300:I362,Month_3!$B$4:$B$250),0)),"")</f>
        <v/>
      </c>
    </row>
    <row r="364" spans="5:9">
      <c r="E364" t="str" cm="1">
        <f t="array" ref="E364">IFERROR(INDEX(Month_3!$D$4:$D$250,MATCH(0,COUNTIF($E$300:E363,Month_3!$D$4:$D$250),0)),"")</f>
        <v/>
      </c>
      <c r="I364" t="str" cm="1">
        <f t="array" ref="I364">IFERROR(INDEX(Month_3!$B$4:$B$250,MATCH(0,COUNTIF($E$300:I363,Month_3!$B$4:$B$250),0)),"")</f>
        <v/>
      </c>
    </row>
    <row r="365" spans="5:9">
      <c r="E365" t="str" cm="1">
        <f t="array" ref="E365">IFERROR(INDEX(Month_3!$D$4:$D$250,MATCH(0,COUNTIF($E$300:E364,Month_3!$D$4:$D$250),0)),"")</f>
        <v/>
      </c>
      <c r="I365" t="str" cm="1">
        <f t="array" ref="I365">IFERROR(INDEX(Month_3!$B$4:$B$250,MATCH(0,COUNTIF($E$300:I364,Month_3!$B$4:$B$250),0)),"")</f>
        <v/>
      </c>
    </row>
    <row r="366" spans="5:9">
      <c r="E366" t="str" cm="1">
        <f t="array" ref="E366">IFERROR(INDEX(Month_3!$D$4:$D$250,MATCH(0,COUNTIF($E$300:E365,Month_3!$D$4:$D$250),0)),"")</f>
        <v/>
      </c>
      <c r="I366" t="str" cm="1">
        <f t="array" ref="I366">IFERROR(INDEX(Month_3!$B$4:$B$250,MATCH(0,COUNTIF($E$300:I365,Month_3!$B$4:$B$250),0)),"")</f>
        <v/>
      </c>
    </row>
    <row r="367" spans="5:9">
      <c r="E367" t="str" cm="1">
        <f t="array" ref="E367">IFERROR(INDEX(Month_3!$D$4:$D$250,MATCH(0,COUNTIF($E$300:E366,Month_3!$D$4:$D$250),0)),"")</f>
        <v/>
      </c>
      <c r="I367" t="str" cm="1">
        <f t="array" ref="I367">IFERROR(INDEX(Month_3!$B$4:$B$250,MATCH(0,COUNTIF($E$300:I366,Month_3!$B$4:$B$250),0)),"")</f>
        <v/>
      </c>
    </row>
    <row r="368" spans="5:9">
      <c r="E368" t="str" cm="1">
        <f t="array" ref="E368">IFERROR(INDEX(Month_3!$D$4:$D$250,MATCH(0,COUNTIF($E$300:E367,Month_3!$D$4:$D$250),0)),"")</f>
        <v/>
      </c>
      <c r="I368" t="str" cm="1">
        <f t="array" ref="I368">IFERROR(INDEX(Month_3!$B$4:$B$250,MATCH(0,COUNTIF($E$300:I367,Month_3!$B$4:$B$250),0)),"")</f>
        <v/>
      </c>
    </row>
    <row r="369" spans="5:9">
      <c r="E369" t="str" cm="1">
        <f t="array" ref="E369">IFERROR(INDEX(Month_3!$D$4:$D$250,MATCH(0,COUNTIF($E$300:E368,Month_3!$D$4:$D$250),0)),"")</f>
        <v/>
      </c>
      <c r="I369" t="str" cm="1">
        <f t="array" ref="I369">IFERROR(INDEX(Month_3!$B$4:$B$250,MATCH(0,COUNTIF($E$300:I368,Month_3!$B$4:$B$250),0)),"")</f>
        <v/>
      </c>
    </row>
    <row r="370" spans="5:9">
      <c r="E370" t="str" cm="1">
        <f t="array" ref="E370">IFERROR(INDEX(Month_3!$D$4:$D$250,MATCH(0,COUNTIF($E$300:E369,Month_3!$D$4:$D$250),0)),"")</f>
        <v/>
      </c>
      <c r="I370" t="str" cm="1">
        <f t="array" ref="I370">IFERROR(INDEX(Month_3!$B$4:$B$250,MATCH(0,COUNTIF($E$300:I369,Month_3!$B$4:$B$250),0)),"")</f>
        <v/>
      </c>
    </row>
    <row r="371" spans="5:9">
      <c r="E371" t="str" cm="1">
        <f t="array" ref="E371">IFERROR(INDEX(Month_3!$D$4:$D$250,MATCH(0,COUNTIF($E$300:E370,Month_3!$D$4:$D$250),0)),"")</f>
        <v/>
      </c>
      <c r="I371" t="str" cm="1">
        <f t="array" ref="I371">IFERROR(INDEX(Month_3!$B$4:$B$250,MATCH(0,COUNTIF($E$300:I370,Month_3!$B$4:$B$250),0)),"")</f>
        <v/>
      </c>
    </row>
    <row r="372" spans="5:9">
      <c r="E372" t="str" cm="1">
        <f t="array" ref="E372">IFERROR(INDEX(Month_3!$D$4:$D$250,MATCH(0,COUNTIF($E$300:E371,Month_3!$D$4:$D$250),0)),"")</f>
        <v/>
      </c>
      <c r="I372" t="str" cm="1">
        <f t="array" ref="I372">IFERROR(INDEX(Month_3!$B$4:$B$250,MATCH(0,COUNTIF($E$300:I371,Month_3!$B$4:$B$250),0)),"")</f>
        <v/>
      </c>
    </row>
    <row r="373" spans="5:9">
      <c r="E373" t="str" cm="1">
        <f t="array" ref="E373">IFERROR(INDEX(Month_3!$D$4:$D$250,MATCH(0,COUNTIF($E$300:E372,Month_3!$D$4:$D$250),0)),"")</f>
        <v/>
      </c>
      <c r="I373" t="str" cm="1">
        <f t="array" ref="I373">IFERROR(INDEX(Month_3!$B$4:$B$250,MATCH(0,COUNTIF($E$300:I372,Month_3!$B$4:$B$250),0)),"")</f>
        <v/>
      </c>
    </row>
    <row r="374" spans="5:9">
      <c r="E374" t="str" cm="1">
        <f t="array" ref="E374">IFERROR(INDEX(Month_3!$D$4:$D$250,MATCH(0,COUNTIF($E$300:E373,Month_3!$D$4:$D$250),0)),"")</f>
        <v/>
      </c>
      <c r="I374" t="str" cm="1">
        <f t="array" ref="I374">IFERROR(INDEX(Month_3!$B$4:$B$250,MATCH(0,COUNTIF($E$300:I373,Month_3!$B$4:$B$250),0)),"")</f>
        <v/>
      </c>
    </row>
    <row r="375" spans="5:9">
      <c r="E375" t="str" cm="1">
        <f t="array" ref="E375">IFERROR(INDEX(Month_3!$D$4:$D$250,MATCH(0,COUNTIF($E$300:E374,Month_3!$D$4:$D$250),0)),"")</f>
        <v/>
      </c>
      <c r="I375" t="str" cm="1">
        <f t="array" ref="I375">IFERROR(INDEX(Month_3!$B$4:$B$250,MATCH(0,COUNTIF($E$300:I374,Month_3!$B$4:$B$250),0)),"")</f>
        <v/>
      </c>
    </row>
    <row r="376" spans="5:9">
      <c r="E376" t="str" cm="1">
        <f t="array" ref="E376">IFERROR(INDEX(Month_3!$D$4:$D$250,MATCH(0,COUNTIF($E$300:E375,Month_3!$D$4:$D$250),0)),"")</f>
        <v/>
      </c>
      <c r="I376" t="str" cm="1">
        <f t="array" ref="I376">IFERROR(INDEX(Month_3!$B$4:$B$250,MATCH(0,COUNTIF($E$300:I375,Month_3!$B$4:$B$250),0)),"")</f>
        <v/>
      </c>
    </row>
    <row r="377" spans="5:9">
      <c r="E377" t="str" cm="1">
        <f t="array" ref="E377">IFERROR(INDEX(Month_3!$D$4:$D$250,MATCH(0,COUNTIF($E$300:E376,Month_3!$D$4:$D$250),0)),"")</f>
        <v/>
      </c>
      <c r="I377" t="str" cm="1">
        <f t="array" ref="I377">IFERROR(INDEX(Month_3!$B$4:$B$250,MATCH(0,COUNTIF($E$300:I376,Month_3!$B$4:$B$250),0)),"")</f>
        <v/>
      </c>
    </row>
    <row r="378" spans="5:9">
      <c r="E378" t="str" cm="1">
        <f t="array" ref="E378">IFERROR(INDEX(Month_3!$D$4:$D$250,MATCH(0,COUNTIF($E$300:E377,Month_3!$D$4:$D$250),0)),"")</f>
        <v/>
      </c>
      <c r="I378" t="str" cm="1">
        <f t="array" ref="I378">IFERROR(INDEX(Month_3!$B$4:$B$250,MATCH(0,COUNTIF($E$300:I377,Month_3!$B$4:$B$250),0)),"")</f>
        <v/>
      </c>
    </row>
    <row r="379" spans="5:9">
      <c r="E379" t="str" cm="1">
        <f t="array" ref="E379">IFERROR(INDEX(Month_3!$D$4:$D$250,MATCH(0,COUNTIF($E$300:E378,Month_3!$D$4:$D$250),0)),"")</f>
        <v/>
      </c>
      <c r="I379" t="str" cm="1">
        <f t="array" ref="I379">IFERROR(INDEX(Month_3!$B$4:$B$250,MATCH(0,COUNTIF($E$300:I378,Month_3!$B$4:$B$250),0)),"")</f>
        <v/>
      </c>
    </row>
    <row r="380" spans="5:9">
      <c r="E380" t="str" cm="1">
        <f t="array" ref="E380">IFERROR(INDEX(Month_3!$D$4:$D$250,MATCH(0,COUNTIF($E$300:E379,Month_3!$D$4:$D$250),0)),"")</f>
        <v/>
      </c>
      <c r="I380" t="str" cm="1">
        <f t="array" ref="I380">IFERROR(INDEX(Month_3!$B$4:$B$250,MATCH(0,COUNTIF($E$300:I379,Month_3!$B$4:$B$250),0)),"")</f>
        <v/>
      </c>
    </row>
    <row r="381" spans="5:9">
      <c r="E381" t="str" cm="1">
        <f t="array" ref="E381">IFERROR(INDEX(Month_3!$D$4:$D$250,MATCH(0,COUNTIF($E$300:E380,Month_3!$D$4:$D$250),0)),"")</f>
        <v/>
      </c>
      <c r="I381" t="str" cm="1">
        <f t="array" ref="I381">IFERROR(INDEX(Month_3!$B$4:$B$250,MATCH(0,COUNTIF($E$300:I380,Month_3!$B$4:$B$250),0)),"")</f>
        <v/>
      </c>
    </row>
    <row r="382" spans="5:9">
      <c r="E382" t="str" cm="1">
        <f t="array" ref="E382">IFERROR(INDEX(Month_3!$D$4:$D$250,MATCH(0,COUNTIF($E$300:E381,Month_3!$D$4:$D$250),0)),"")</f>
        <v/>
      </c>
      <c r="I382" t="str" cm="1">
        <f t="array" ref="I382">IFERROR(INDEX(Month_3!$B$4:$B$250,MATCH(0,COUNTIF($E$300:I381,Month_3!$B$4:$B$250),0)),"")</f>
        <v/>
      </c>
    </row>
    <row r="383" spans="5:9">
      <c r="E383" t="str" cm="1">
        <f t="array" ref="E383">IFERROR(INDEX(Month_3!$D$4:$D$250,MATCH(0,COUNTIF($E$300:E382,Month_3!$D$4:$D$250),0)),"")</f>
        <v/>
      </c>
      <c r="I383" t="str" cm="1">
        <f t="array" ref="I383">IFERROR(INDEX(Month_3!$B$4:$B$250,MATCH(0,COUNTIF($E$300:I382,Month_3!$B$4:$B$250),0)),"")</f>
        <v/>
      </c>
    </row>
    <row r="384" spans="5:9">
      <c r="E384" t="str" cm="1">
        <f t="array" ref="E384">IFERROR(INDEX(Month_3!$D$4:$D$250,MATCH(0,COUNTIF($E$300:E383,Month_3!$D$4:$D$250),0)),"")</f>
        <v/>
      </c>
      <c r="I384" t="str" cm="1">
        <f t="array" ref="I384">IFERROR(INDEX(Month_3!$B$4:$B$250,MATCH(0,COUNTIF($E$300:I383,Month_3!$B$4:$B$250),0)),"")</f>
        <v/>
      </c>
    </row>
    <row r="385" spans="5:9">
      <c r="E385" t="str" cm="1">
        <f t="array" ref="E385">IFERROR(INDEX(Month_3!$D$4:$D$250,MATCH(0,COUNTIF($E$300:E384,Month_3!$D$4:$D$250),0)),"")</f>
        <v/>
      </c>
      <c r="I385" t="str" cm="1">
        <f t="array" ref="I385">IFERROR(INDEX(Month_3!$B$4:$B$250,MATCH(0,COUNTIF($E$300:I384,Month_3!$B$4:$B$250),0)),"")</f>
        <v/>
      </c>
    </row>
    <row r="386" spans="5:9">
      <c r="E386" t="str" cm="1">
        <f t="array" ref="E386">IFERROR(INDEX(Month_3!$D$4:$D$250,MATCH(0,COUNTIF($E$300:E385,Month_3!$D$4:$D$250),0)),"")</f>
        <v/>
      </c>
      <c r="I386" t="str" cm="1">
        <f t="array" ref="I386">IFERROR(INDEX(Month_3!$B$4:$B$250,MATCH(0,COUNTIF($E$300:I385,Month_3!$B$4:$B$250),0)),"")</f>
        <v/>
      </c>
    </row>
    <row r="387" spans="5:9">
      <c r="E387" t="str" cm="1">
        <f t="array" ref="E387">IFERROR(INDEX(Month_3!$D$4:$D$250,MATCH(0,COUNTIF($E$300:E386,Month_3!$D$4:$D$250),0)),"")</f>
        <v/>
      </c>
      <c r="I387" t="str" cm="1">
        <f t="array" ref="I387">IFERROR(INDEX(Month_3!$B$4:$B$250,MATCH(0,COUNTIF($E$300:I386,Month_3!$B$4:$B$250),0)),"")</f>
        <v/>
      </c>
    </row>
    <row r="388" spans="5:9">
      <c r="E388" t="str" cm="1">
        <f t="array" ref="E388">IFERROR(INDEX(Month_3!$D$4:$D$250,MATCH(0,COUNTIF($E$300:E387,Month_3!$D$4:$D$250),0)),"")</f>
        <v/>
      </c>
      <c r="I388" t="str" cm="1">
        <f t="array" ref="I388">IFERROR(INDEX(Month_3!$B$4:$B$250,MATCH(0,COUNTIF($E$300:I387,Month_3!$B$4:$B$250),0)),"")</f>
        <v/>
      </c>
    </row>
    <row r="389" spans="5:9">
      <c r="E389" t="str" cm="1">
        <f t="array" ref="E389">IFERROR(INDEX(Month_3!$D$4:$D$250,MATCH(0,COUNTIF($E$300:E388,Month_3!$D$4:$D$250),0)),"")</f>
        <v/>
      </c>
      <c r="I389" t="str" cm="1">
        <f t="array" ref="I389">IFERROR(INDEX(Month_3!$B$4:$B$250,MATCH(0,COUNTIF($E$300:I388,Month_3!$B$4:$B$250),0)),"")</f>
        <v/>
      </c>
    </row>
    <row r="390" spans="5:9">
      <c r="E390" t="str" cm="1">
        <f t="array" ref="E390">IFERROR(INDEX(Month_3!$D$4:$D$250,MATCH(0,COUNTIF($E$300:E389,Month_3!$D$4:$D$250),0)),"")</f>
        <v/>
      </c>
      <c r="I390" t="str" cm="1">
        <f t="array" ref="I390">IFERROR(INDEX(Month_3!$B$4:$B$250,MATCH(0,COUNTIF($E$300:I389,Month_3!$B$4:$B$250),0)),"")</f>
        <v/>
      </c>
    </row>
    <row r="391" spans="5:9">
      <c r="E391" t="str" cm="1">
        <f t="array" ref="E391">IFERROR(INDEX(Month_3!$D$4:$D$250,MATCH(0,COUNTIF($E$300:E390,Month_3!$D$4:$D$250),0)),"")</f>
        <v/>
      </c>
      <c r="I391" t="str" cm="1">
        <f t="array" ref="I391">IFERROR(INDEX(Month_3!$B$4:$B$250,MATCH(0,COUNTIF($E$300:I390,Month_3!$B$4:$B$250),0)),"")</f>
        <v/>
      </c>
    </row>
    <row r="392" spans="5:9">
      <c r="E392" t="str" cm="1">
        <f t="array" ref="E392">IFERROR(INDEX(Month_3!$D$4:$D$250,MATCH(0,COUNTIF($E$300:E391,Month_3!$D$4:$D$250),0)),"")</f>
        <v/>
      </c>
      <c r="I392" t="str" cm="1">
        <f t="array" ref="I392">IFERROR(INDEX(Month_3!$B$4:$B$250,MATCH(0,COUNTIF($E$300:I391,Month_3!$B$4:$B$250),0)),"")</f>
        <v/>
      </c>
    </row>
    <row r="393" spans="5:9">
      <c r="E393" t="str" cm="1">
        <f t="array" ref="E393">IFERROR(INDEX(Month_3!$D$4:$D$250,MATCH(0,COUNTIF($E$300:E392,Month_3!$D$4:$D$250),0)),"")</f>
        <v/>
      </c>
      <c r="I393" t="str" cm="1">
        <f t="array" ref="I393">IFERROR(INDEX(Month_3!$B$4:$B$250,MATCH(0,COUNTIF($E$300:I392,Month_3!$B$4:$B$250),0)),"")</f>
        <v/>
      </c>
    </row>
    <row r="394" spans="5:9">
      <c r="E394" t="str" cm="1">
        <f t="array" ref="E394">IFERROR(INDEX(Month_3!$D$4:$D$250,MATCH(0,COUNTIF($E$300:E393,Month_3!$D$4:$D$250),0)),"")</f>
        <v/>
      </c>
      <c r="I394" t="str" cm="1">
        <f t="array" ref="I394">IFERROR(INDEX(Month_3!$B$4:$B$250,MATCH(0,COUNTIF($E$300:I393,Month_3!$B$4:$B$250),0)),"")</f>
        <v/>
      </c>
    </row>
    <row r="395" spans="5:9">
      <c r="E395" t="str" cm="1">
        <f t="array" ref="E395">IFERROR(INDEX(Month_3!$D$4:$D$250,MATCH(0,COUNTIF($E$300:E394,Month_3!$D$4:$D$250),0)),"")</f>
        <v/>
      </c>
      <c r="I395" t="str" cm="1">
        <f t="array" ref="I395">IFERROR(INDEX(Month_3!$B$4:$B$250,MATCH(0,COUNTIF($E$300:I394,Month_3!$B$4:$B$250),0)),"")</f>
        <v/>
      </c>
    </row>
    <row r="396" spans="5:9">
      <c r="E396" t="str" cm="1">
        <f t="array" ref="E396">IFERROR(INDEX(Month_3!$D$4:$D$250,MATCH(0,COUNTIF($E$300:E395,Month_3!$D$4:$D$250),0)),"")</f>
        <v/>
      </c>
      <c r="I396" t="str" cm="1">
        <f t="array" ref="I396">IFERROR(INDEX(Month_3!$B$4:$B$250,MATCH(0,COUNTIF($E$300:I395,Month_3!$B$4:$B$250),0)),"")</f>
        <v/>
      </c>
    </row>
    <row r="397" spans="5:9">
      <c r="E397" t="str" cm="1">
        <f t="array" ref="E397">IFERROR(INDEX(Month_3!$D$4:$D$250,MATCH(0,COUNTIF($E$300:E396,Month_3!$D$4:$D$250),0)),"")</f>
        <v/>
      </c>
      <c r="I397" t="str" cm="1">
        <f t="array" ref="I397">IFERROR(INDEX(Month_3!$B$4:$B$250,MATCH(0,COUNTIF($E$300:I396,Month_3!$B$4:$B$250),0)),"")</f>
        <v/>
      </c>
    </row>
    <row r="398" spans="5:9">
      <c r="E398" t="str" cm="1">
        <f t="array" ref="E398">IFERROR(INDEX(Month_3!$D$4:$D$250,MATCH(0,COUNTIF($E$300:E397,Month_3!$D$4:$D$250),0)),"")</f>
        <v/>
      </c>
      <c r="I398" t="str" cm="1">
        <f t="array" ref="I398">IFERROR(INDEX(Month_3!$B$4:$B$250,MATCH(0,COUNTIF($E$300:I397,Month_3!$B$4:$B$250),0)),"")</f>
        <v/>
      </c>
    </row>
    <row r="399" spans="5:9">
      <c r="E399" t="str" cm="1">
        <f t="array" ref="E399">IFERROR(INDEX(Month_3!$D$4:$D$250,MATCH(0,COUNTIF($E$300:E398,Month_3!$D$4:$D$250),0)),"")</f>
        <v/>
      </c>
      <c r="I399" t="str" cm="1">
        <f t="array" ref="I399">IFERROR(INDEX(Month_3!$B$4:$B$250,MATCH(0,COUNTIF($E$300:I398,Month_3!$B$4:$B$250),0)),"")</f>
        <v/>
      </c>
    </row>
    <row r="400" spans="5:9">
      <c r="E400" t="str" cm="1">
        <f t="array" ref="E400">IFERROR(INDEX(Month_3!$D$4:$D$250,MATCH(0,COUNTIF($E$300:E399,Month_3!$D$4:$D$250),0)),"")</f>
        <v/>
      </c>
      <c r="I400" t="str" cm="1">
        <f t="array" ref="I400">IFERROR(INDEX(Month_3!$B$4:$B$250,MATCH(0,COUNTIF($E$300:I399,Month_3!$B$4:$B$250),0)),"")</f>
        <v/>
      </c>
    </row>
    <row r="401" spans="5:9">
      <c r="E401" t="str" cm="1">
        <f t="array" ref="E401">IFERROR(INDEX(Month_3!$D$4:$D$250,MATCH(0,COUNTIF($E$300:E400,Month_3!$D$4:$D$250),0)),"")</f>
        <v/>
      </c>
      <c r="I401" t="str" cm="1">
        <f t="array" ref="I401">IFERROR(INDEX(Month_3!$B$4:$B$250,MATCH(0,COUNTIF($E$300:I400,Month_3!$B$4:$B$250),0)),"")</f>
        <v/>
      </c>
    </row>
    <row r="402" spans="5:9">
      <c r="E402" t="str" cm="1">
        <f t="array" ref="E402">IFERROR(INDEX(Month_3!$D$4:$D$250,MATCH(0,COUNTIF($E$300:E401,Month_3!$D$4:$D$250),0)),"")</f>
        <v/>
      </c>
      <c r="I402" t="str" cm="1">
        <f t="array" ref="I402">IFERROR(INDEX(Month_3!$B$4:$B$250,MATCH(0,COUNTIF($E$300:I401,Month_3!$B$4:$B$250),0)),"")</f>
        <v/>
      </c>
    </row>
    <row r="403" spans="5:9">
      <c r="E403" t="str" cm="1">
        <f t="array" ref="E403">IFERROR(INDEX(Month_3!$D$4:$D$250,MATCH(0,COUNTIF($E$300:E402,Month_3!$D$4:$D$250),0)),"")</f>
        <v/>
      </c>
      <c r="I403" t="str" cm="1">
        <f t="array" ref="I403">IFERROR(INDEX(Month_3!$B$4:$B$250,MATCH(0,COUNTIF($E$300:I402,Month_3!$B$4:$B$250),0)),"")</f>
        <v/>
      </c>
    </row>
    <row r="404" spans="5:9">
      <c r="E404" t="str" cm="1">
        <f t="array" ref="E404">IFERROR(INDEX(Month_3!$D$4:$D$250,MATCH(0,COUNTIF($E$300:E403,Month_3!$D$4:$D$250),0)),"")</f>
        <v/>
      </c>
      <c r="I404" t="str" cm="1">
        <f t="array" ref="I404">IFERROR(INDEX(Month_3!$B$4:$B$250,MATCH(0,COUNTIF($E$300:I403,Month_3!$B$4:$B$250),0)),"")</f>
        <v/>
      </c>
    </row>
    <row r="405" spans="5:9">
      <c r="E405" t="str" cm="1">
        <f t="array" ref="E405">IFERROR(INDEX(Month_3!$D$4:$D$250,MATCH(0,COUNTIF($E$300:E404,Month_3!$D$4:$D$250),0)),"")</f>
        <v/>
      </c>
      <c r="I405" t="str" cm="1">
        <f t="array" ref="I405">IFERROR(INDEX(Month_3!$B$4:$B$250,MATCH(0,COUNTIF($E$300:I404,Month_3!$B$4:$B$250),0)),"")</f>
        <v/>
      </c>
    </row>
    <row r="406" spans="5:9">
      <c r="E406" t="str" cm="1">
        <f t="array" ref="E406">IFERROR(INDEX(Month_3!$D$4:$D$250,MATCH(0,COUNTIF($E$300:E405,Month_3!$D$4:$D$250),0)),"")</f>
        <v/>
      </c>
      <c r="I406" t="str" cm="1">
        <f t="array" ref="I406">IFERROR(INDEX(Month_3!$B$4:$B$250,MATCH(0,COUNTIF($E$300:I405,Month_3!$B$4:$B$250),0)),"")</f>
        <v/>
      </c>
    </row>
    <row r="407" spans="5:9">
      <c r="E407" t="str" cm="1">
        <f t="array" ref="E407">IFERROR(INDEX(Month_3!$D$4:$D$250,MATCH(0,COUNTIF($E$300:E406,Month_3!$D$4:$D$250),0)),"")</f>
        <v/>
      </c>
      <c r="I407" t="str" cm="1">
        <f t="array" ref="I407">IFERROR(INDEX(Month_3!$B$4:$B$250,MATCH(0,COUNTIF($E$300:I406,Month_3!$B$4:$B$250),0)),"")</f>
        <v/>
      </c>
    </row>
    <row r="408" spans="5:9">
      <c r="E408" t="str" cm="1">
        <f t="array" ref="E408">IFERROR(INDEX(Month_3!$D$4:$D$250,MATCH(0,COUNTIF($E$300:E407,Month_3!$D$4:$D$250),0)),"")</f>
        <v/>
      </c>
      <c r="I408" t="str" cm="1">
        <f t="array" ref="I408">IFERROR(INDEX(Month_3!$B$4:$B$250,MATCH(0,COUNTIF($E$300:I407,Month_3!$B$4:$B$250),0)),"")</f>
        <v/>
      </c>
    </row>
    <row r="409" spans="5:9">
      <c r="E409" t="str" cm="1">
        <f t="array" ref="E409">IFERROR(INDEX(Month_3!$D$4:$D$250,MATCH(0,COUNTIF($E$300:E408,Month_3!$D$4:$D$250),0)),"")</f>
        <v/>
      </c>
      <c r="I409" t="str" cm="1">
        <f t="array" ref="I409">IFERROR(INDEX(Month_3!$B$4:$B$250,MATCH(0,COUNTIF($E$300:I408,Month_3!$B$4:$B$250),0)),"")</f>
        <v/>
      </c>
    </row>
    <row r="410" spans="5:9">
      <c r="E410" t="str" cm="1">
        <f t="array" ref="E410">IFERROR(INDEX(Month_3!$D$4:$D$250,MATCH(0,COUNTIF($E$300:E409,Month_3!$D$4:$D$250),0)),"")</f>
        <v/>
      </c>
      <c r="I410" t="str" cm="1">
        <f t="array" ref="I410">IFERROR(INDEX(Month_3!$B$4:$B$250,MATCH(0,COUNTIF($E$300:I409,Month_3!$B$4:$B$250),0)),"")</f>
        <v/>
      </c>
    </row>
    <row r="411" spans="5:9">
      <c r="E411" t="str" cm="1">
        <f t="array" ref="E411">IFERROR(INDEX(Month_3!$D$4:$D$250,MATCH(0,COUNTIF($E$300:E410,Month_3!$D$4:$D$250),0)),"")</f>
        <v/>
      </c>
      <c r="I411" t="str" cm="1">
        <f t="array" ref="I411">IFERROR(INDEX(Month_3!$B$4:$B$250,MATCH(0,COUNTIF($E$300:I410,Month_3!$B$4:$B$250),0)),"")</f>
        <v/>
      </c>
    </row>
    <row r="412" spans="5:9">
      <c r="E412" t="str" cm="1">
        <f t="array" ref="E412">IFERROR(INDEX(Month_3!$D$4:$D$250,MATCH(0,COUNTIF($E$300:E411,Month_3!$D$4:$D$250),0)),"")</f>
        <v/>
      </c>
      <c r="I412" t="str" cm="1">
        <f t="array" ref="I412">IFERROR(INDEX(Month_3!$B$4:$B$250,MATCH(0,COUNTIF($E$300:I411,Month_3!$B$4:$B$250),0)),"")</f>
        <v/>
      </c>
    </row>
    <row r="413" spans="5:9">
      <c r="E413" t="str" cm="1">
        <f t="array" ref="E413">IFERROR(INDEX(Month_3!$D$4:$D$250,MATCH(0,COUNTIF($E$300:E412,Month_3!$D$4:$D$250),0)),"")</f>
        <v/>
      </c>
      <c r="I413" t="str" cm="1">
        <f t="array" ref="I413">IFERROR(INDEX(Month_3!$B$4:$B$250,MATCH(0,COUNTIF($E$300:I412,Month_3!$B$4:$B$250),0)),"")</f>
        <v/>
      </c>
    </row>
    <row r="414" spans="5:9">
      <c r="E414" t="str" cm="1">
        <f t="array" ref="E414">IFERROR(INDEX(Month_3!$D$4:$D$250,MATCH(0,COUNTIF($E$300:E413,Month_3!$D$4:$D$250),0)),"")</f>
        <v/>
      </c>
      <c r="I414" t="str" cm="1">
        <f t="array" ref="I414">IFERROR(INDEX(Month_3!$B$4:$B$250,MATCH(0,COUNTIF($E$300:I413,Month_3!$B$4:$B$250),0)),"")</f>
        <v/>
      </c>
    </row>
    <row r="415" spans="5:9">
      <c r="E415" t="str" cm="1">
        <f t="array" ref="E415">IFERROR(INDEX(Month_3!$D$4:$D$250,MATCH(0,COUNTIF($E$300:E414,Month_3!$D$4:$D$250),0)),"")</f>
        <v/>
      </c>
      <c r="I415" t="str" cm="1">
        <f t="array" ref="I415">IFERROR(INDEX(Month_3!$B$4:$B$250,MATCH(0,COUNTIF($E$300:I414,Month_3!$B$4:$B$250),0)),"")</f>
        <v/>
      </c>
    </row>
    <row r="416" spans="5:9">
      <c r="E416" t="str" cm="1">
        <f t="array" ref="E416">IFERROR(INDEX(Month_3!$D$4:$D$250,MATCH(0,COUNTIF($E$300:E415,Month_3!$D$4:$D$250),0)),"")</f>
        <v/>
      </c>
      <c r="I416" t="str" cm="1">
        <f t="array" ref="I416">IFERROR(INDEX(Month_3!$B$4:$B$250,MATCH(0,COUNTIF($E$300:I415,Month_3!$B$4:$B$250),0)),"")</f>
        <v/>
      </c>
    </row>
    <row r="417" spans="5:9">
      <c r="E417" t="str" cm="1">
        <f t="array" ref="E417">IFERROR(INDEX(Month_3!$D$4:$D$250,MATCH(0,COUNTIF($E$300:E416,Month_3!$D$4:$D$250),0)),"")</f>
        <v/>
      </c>
      <c r="I417" t="str" cm="1">
        <f t="array" ref="I417">IFERROR(INDEX(Month_3!$B$4:$B$250,MATCH(0,COUNTIF($E$300:I416,Month_3!$B$4:$B$250),0)),"")</f>
        <v/>
      </c>
    </row>
    <row r="418" spans="5:9">
      <c r="E418" t="str" cm="1">
        <f t="array" ref="E418">IFERROR(INDEX(Month_3!$D$4:$D$250,MATCH(0,COUNTIF($E$300:E417,Month_3!$D$4:$D$250),0)),"")</f>
        <v/>
      </c>
      <c r="I418" t="str" cm="1">
        <f t="array" ref="I418">IFERROR(INDEX(Month_3!$B$4:$B$250,MATCH(0,COUNTIF($E$300:I417,Month_3!$B$4:$B$250),0)),"")</f>
        <v/>
      </c>
    </row>
    <row r="419" spans="5:9">
      <c r="E419" t="str" cm="1">
        <f t="array" ref="E419">IFERROR(INDEX(Month_3!$D$4:$D$250,MATCH(0,COUNTIF($E$300:E418,Month_3!$D$4:$D$250),0)),"")</f>
        <v/>
      </c>
      <c r="I419" t="str" cm="1">
        <f t="array" ref="I419">IFERROR(INDEX(Month_3!$B$4:$B$250,MATCH(0,COUNTIF($E$300:I418,Month_3!$B$4:$B$250),0)),"")</f>
        <v/>
      </c>
    </row>
    <row r="420" spans="5:9">
      <c r="E420" t="str" cm="1">
        <f t="array" ref="E420">IFERROR(INDEX(Month_3!$D$4:$D$250,MATCH(0,COUNTIF($E$300:E419,Month_3!$D$4:$D$250),0)),"")</f>
        <v/>
      </c>
      <c r="I420" t="str" cm="1">
        <f t="array" ref="I420">IFERROR(INDEX(Month_3!$B$4:$B$250,MATCH(0,COUNTIF($E$300:I419,Month_3!$B$4:$B$250),0)),"")</f>
        <v/>
      </c>
    </row>
    <row r="421" spans="5:9">
      <c r="E421" t="str" cm="1">
        <f t="array" ref="E421">IFERROR(INDEX(Month_3!$D$4:$D$250,MATCH(0,COUNTIF($E$300:E420,Month_3!$D$4:$D$250),0)),"")</f>
        <v/>
      </c>
      <c r="I421" t="str" cm="1">
        <f t="array" ref="I421">IFERROR(INDEX(Month_3!$B$4:$B$250,MATCH(0,COUNTIF($E$300:I420,Month_3!$B$4:$B$250),0)),"")</f>
        <v/>
      </c>
    </row>
    <row r="422" spans="5:9">
      <c r="E422" t="str" cm="1">
        <f t="array" ref="E422">IFERROR(INDEX(Month_3!$D$4:$D$250,MATCH(0,COUNTIF($E$300:E421,Month_3!$D$4:$D$250),0)),"")</f>
        <v/>
      </c>
      <c r="I422" t="str" cm="1">
        <f t="array" ref="I422">IFERROR(INDEX(Month_3!$B$4:$B$250,MATCH(0,COUNTIF($E$300:I421,Month_3!$B$4:$B$250),0)),"")</f>
        <v/>
      </c>
    </row>
    <row r="423" spans="5:9">
      <c r="E423" t="str" cm="1">
        <f t="array" ref="E423">IFERROR(INDEX(Month_3!$D$4:$D$250,MATCH(0,COUNTIF($E$300:E422,Month_3!$D$4:$D$250),0)),"")</f>
        <v/>
      </c>
      <c r="I423" t="str" cm="1">
        <f t="array" ref="I423">IFERROR(INDEX(Month_3!$B$4:$B$250,MATCH(0,COUNTIF($E$300:I422,Month_3!$B$4:$B$250),0)),"")</f>
        <v/>
      </c>
    </row>
    <row r="424" spans="5:9">
      <c r="E424" t="str" cm="1">
        <f t="array" ref="E424">IFERROR(INDEX(Month_3!$D$4:$D$250,MATCH(0,COUNTIF($E$300:E423,Month_3!$D$4:$D$250),0)),"")</f>
        <v/>
      </c>
      <c r="I424" t="str" cm="1">
        <f t="array" ref="I424">IFERROR(INDEX(Month_3!$B$4:$B$250,MATCH(0,COUNTIF($E$300:I423,Month_3!$B$4:$B$250),0)),"")</f>
        <v/>
      </c>
    </row>
    <row r="425" spans="5:9">
      <c r="E425" t="str" cm="1">
        <f t="array" ref="E425">IFERROR(INDEX(Month_3!$D$4:$D$250,MATCH(0,COUNTIF($E$300:E424,Month_3!$D$4:$D$250),0)),"")</f>
        <v/>
      </c>
      <c r="I425" t="str" cm="1">
        <f t="array" ref="I425">IFERROR(INDEX(Month_3!$B$4:$B$250,MATCH(0,COUNTIF($E$300:I424,Month_3!$B$4:$B$250),0)),"")</f>
        <v/>
      </c>
    </row>
    <row r="426" spans="5:9">
      <c r="E426" t="str" cm="1">
        <f t="array" ref="E426">IFERROR(INDEX(Month_3!$D$4:$D$250,MATCH(0,COUNTIF($E$300:E425,Month_3!$D$4:$D$250),0)),"")</f>
        <v/>
      </c>
      <c r="I426" t="str" cm="1">
        <f t="array" ref="I426">IFERROR(INDEX(Month_3!$B$4:$B$250,MATCH(0,COUNTIF($E$300:I425,Month_3!$B$4:$B$250),0)),"")</f>
        <v/>
      </c>
    </row>
    <row r="427" spans="5:9">
      <c r="E427" t="str" cm="1">
        <f t="array" ref="E427">IFERROR(INDEX(Month_3!$D$4:$D$250,MATCH(0,COUNTIF($E$300:E426,Month_3!$D$4:$D$250),0)),"")</f>
        <v/>
      </c>
      <c r="I427" t="str" cm="1">
        <f t="array" ref="I427">IFERROR(INDEX(Month_3!$B$4:$B$250,MATCH(0,COUNTIF($E$300:I426,Month_3!$B$4:$B$250),0)),"")</f>
        <v/>
      </c>
    </row>
    <row r="428" spans="5:9">
      <c r="E428" t="str" cm="1">
        <f t="array" ref="E428">IFERROR(INDEX(Month_3!$D$4:$D$250,MATCH(0,COUNTIF($E$300:E427,Month_3!$D$4:$D$250),0)),"")</f>
        <v/>
      </c>
      <c r="I428" t="str" cm="1">
        <f t="array" ref="I428">IFERROR(INDEX(Month_3!$B$4:$B$250,MATCH(0,COUNTIF($E$300:I427,Month_3!$B$4:$B$250),0)),"")</f>
        <v/>
      </c>
    </row>
    <row r="429" spans="5:9">
      <c r="E429" t="str" cm="1">
        <f t="array" ref="E429">IFERROR(INDEX(Month_3!$D$4:$D$250,MATCH(0,COUNTIF($E$300:E428,Month_3!$D$4:$D$250),0)),"")</f>
        <v/>
      </c>
      <c r="I429" t="str" cm="1">
        <f t="array" ref="I429">IFERROR(INDEX(Month_3!$B$4:$B$250,MATCH(0,COUNTIF($E$300:I428,Month_3!$B$4:$B$250),0)),"")</f>
        <v/>
      </c>
    </row>
    <row r="430" spans="5:9">
      <c r="E430" t="str" cm="1">
        <f t="array" ref="E430">IFERROR(INDEX(Month_3!$D$4:$D$250,MATCH(0,COUNTIF($E$300:E429,Month_3!$D$4:$D$250),0)),"")</f>
        <v/>
      </c>
      <c r="I430" t="str" cm="1">
        <f t="array" ref="I430">IFERROR(INDEX(Month_3!$B$4:$B$250,MATCH(0,COUNTIF($E$300:I429,Month_3!$B$4:$B$250),0)),"")</f>
        <v/>
      </c>
    </row>
    <row r="431" spans="5:9">
      <c r="E431" t="str" cm="1">
        <f t="array" ref="E431">IFERROR(INDEX(Month_3!$D$4:$D$250,MATCH(0,COUNTIF($E$300:E430,Month_3!$D$4:$D$250),0)),"")</f>
        <v/>
      </c>
      <c r="I431" t="str" cm="1">
        <f t="array" ref="I431">IFERROR(INDEX(Month_3!$B$4:$B$250,MATCH(0,COUNTIF($E$300:I430,Month_3!$B$4:$B$250),0)),"")</f>
        <v/>
      </c>
    </row>
    <row r="432" spans="5:9">
      <c r="E432" t="str" cm="1">
        <f t="array" ref="E432">IFERROR(INDEX(Month_3!$D$4:$D$250,MATCH(0,COUNTIF($E$300:E431,Month_3!$D$4:$D$250),0)),"")</f>
        <v/>
      </c>
      <c r="I432" t="str" cm="1">
        <f t="array" ref="I432">IFERROR(INDEX(Month_3!$B$4:$B$250,MATCH(0,COUNTIF($E$300:I431,Month_3!$B$4:$B$250),0)),"")</f>
        <v/>
      </c>
    </row>
    <row r="433" spans="5:9">
      <c r="E433" t="str" cm="1">
        <f t="array" ref="E433">IFERROR(INDEX(Month_3!$D$4:$D$250,MATCH(0,COUNTIF($E$300:E432,Month_3!$D$4:$D$250),0)),"")</f>
        <v/>
      </c>
      <c r="I433" t="str" cm="1">
        <f t="array" ref="I433">IFERROR(INDEX(Month_3!$B$4:$B$250,MATCH(0,COUNTIF($E$300:I432,Month_3!$B$4:$B$250),0)),"")</f>
        <v/>
      </c>
    </row>
    <row r="434" spans="5:9">
      <c r="E434" t="str" cm="1">
        <f t="array" ref="E434">IFERROR(INDEX(Month_3!$D$4:$D$250,MATCH(0,COUNTIF($E$300:E433,Month_3!$D$4:$D$250),0)),"")</f>
        <v/>
      </c>
      <c r="I434" t="str" cm="1">
        <f t="array" ref="I434">IFERROR(INDEX(Month_3!$B$4:$B$250,MATCH(0,COUNTIF($E$300:I433,Month_3!$B$4:$B$250),0)),"")</f>
        <v/>
      </c>
    </row>
    <row r="435" spans="5:9">
      <c r="E435" t="str" cm="1">
        <f t="array" ref="E435">IFERROR(INDEX(Month_3!$D$4:$D$250,MATCH(0,COUNTIF($E$300:E434,Month_3!$D$4:$D$250),0)),"")</f>
        <v/>
      </c>
      <c r="I435" t="str" cm="1">
        <f t="array" ref="I435">IFERROR(INDEX(Month_3!$B$4:$B$250,MATCH(0,COUNTIF($E$300:I434,Month_3!$B$4:$B$250),0)),"")</f>
        <v/>
      </c>
    </row>
    <row r="436" spans="5:9">
      <c r="E436" t="str" cm="1">
        <f t="array" ref="E436">IFERROR(INDEX(Month_3!$D$4:$D$250,MATCH(0,COUNTIF($E$300:E435,Month_3!$D$4:$D$250),0)),"")</f>
        <v/>
      </c>
      <c r="I436" t="str" cm="1">
        <f t="array" ref="I436">IFERROR(INDEX(Month_3!$B$4:$B$250,MATCH(0,COUNTIF($E$300:I435,Month_3!$B$4:$B$250),0)),"")</f>
        <v/>
      </c>
    </row>
    <row r="437" spans="5:9">
      <c r="E437" t="str" cm="1">
        <f t="array" ref="E437">IFERROR(INDEX(Month_3!$D$4:$D$250,MATCH(0,COUNTIF($E$300:E436,Month_3!$D$4:$D$250),0)),"")</f>
        <v/>
      </c>
      <c r="I437" t="str" cm="1">
        <f t="array" ref="I437">IFERROR(INDEX(Month_3!$B$4:$B$250,MATCH(0,COUNTIF($E$300:I436,Month_3!$B$4:$B$250),0)),"")</f>
        <v/>
      </c>
    </row>
    <row r="438" spans="5:9">
      <c r="E438" t="str" cm="1">
        <f t="array" ref="E438">IFERROR(INDEX(Month_3!$D$4:$D$250,MATCH(0,COUNTIF($E$300:E437,Month_3!$D$4:$D$250),0)),"")</f>
        <v/>
      </c>
      <c r="I438" t="str" cm="1">
        <f t="array" ref="I438">IFERROR(INDEX(Month_3!$B$4:$B$250,MATCH(0,COUNTIF($E$300:I437,Month_3!$B$4:$B$250),0)),"")</f>
        <v/>
      </c>
    </row>
    <row r="439" spans="5:9">
      <c r="E439" t="str" cm="1">
        <f t="array" ref="E439">IFERROR(INDEX(Month_3!$D$4:$D$250,MATCH(0,COUNTIF($E$300:E438,Month_3!$D$4:$D$250),0)),"")</f>
        <v/>
      </c>
      <c r="I439" t="str" cm="1">
        <f t="array" ref="I439">IFERROR(INDEX(Month_3!$B$4:$B$250,MATCH(0,COUNTIF($E$300:I438,Month_3!$B$4:$B$250),0)),"")</f>
        <v/>
      </c>
    </row>
    <row r="440" spans="5:9">
      <c r="E440" t="str" cm="1">
        <f t="array" ref="E440">IFERROR(INDEX(Month_3!$D$4:$D$250,MATCH(0,COUNTIF($E$300:E439,Month_3!$D$4:$D$250),0)),"")</f>
        <v/>
      </c>
      <c r="I440" t="str" cm="1">
        <f t="array" ref="I440">IFERROR(INDEX(Month_3!$B$4:$B$250,MATCH(0,COUNTIF($E$300:I439,Month_3!$B$4:$B$250),0)),"")</f>
        <v/>
      </c>
    </row>
    <row r="441" spans="5:9">
      <c r="E441" t="str" cm="1">
        <f t="array" ref="E441">IFERROR(INDEX(Month_3!$D$4:$D$250,MATCH(0,COUNTIF($E$300:E440,Month_3!$D$4:$D$250),0)),"")</f>
        <v/>
      </c>
      <c r="I441" t="str" cm="1">
        <f t="array" ref="I441">IFERROR(INDEX(Month_3!$B$4:$B$250,MATCH(0,COUNTIF($E$300:I440,Month_3!$B$4:$B$250),0)),"")</f>
        <v/>
      </c>
    </row>
    <row r="442" spans="5:9">
      <c r="E442" t="str" cm="1">
        <f t="array" ref="E442">IFERROR(INDEX(Month_3!$D$4:$D$250,MATCH(0,COUNTIF($E$300:E441,Month_3!$D$4:$D$250),0)),"")</f>
        <v/>
      </c>
      <c r="I442" t="str" cm="1">
        <f t="array" ref="I442">IFERROR(INDEX(Month_3!$B$4:$B$250,MATCH(0,COUNTIF($E$300:I441,Month_3!$B$4:$B$250),0)),"")</f>
        <v/>
      </c>
    </row>
    <row r="443" spans="5:9">
      <c r="E443" t="str" cm="1">
        <f t="array" ref="E443">IFERROR(INDEX(Month_3!$D$4:$D$250,MATCH(0,COUNTIF($E$300:E442,Month_3!$D$4:$D$250),0)),"")</f>
        <v/>
      </c>
      <c r="I443" t="str" cm="1">
        <f t="array" ref="I443">IFERROR(INDEX(Month_3!$B$4:$B$250,MATCH(0,COUNTIF($E$300:I442,Month_3!$B$4:$B$250),0)),"")</f>
        <v/>
      </c>
    </row>
    <row r="444" spans="5:9">
      <c r="E444" t="str" cm="1">
        <f t="array" ref="E444">IFERROR(INDEX(Month_3!$D$4:$D$250,MATCH(0,COUNTIF($E$300:E443,Month_3!$D$4:$D$250),0)),"")</f>
        <v/>
      </c>
      <c r="I444" t="str" cm="1">
        <f t="array" ref="I444">IFERROR(INDEX(Month_3!$B$4:$B$250,MATCH(0,COUNTIF($E$300:I443,Month_3!$B$4:$B$250),0)),"")</f>
        <v/>
      </c>
    </row>
    <row r="445" spans="5:9">
      <c r="E445" t="str" cm="1">
        <f t="array" ref="E445">IFERROR(INDEX(Month_3!$D$4:$D$250,MATCH(0,COUNTIF($E$300:E444,Month_3!$D$4:$D$250),0)),"")</f>
        <v/>
      </c>
      <c r="I445" t="str" cm="1">
        <f t="array" ref="I445">IFERROR(INDEX(Month_3!$B$4:$B$250,MATCH(0,COUNTIF($E$300:I444,Month_3!$B$4:$B$250),0)),"")</f>
        <v/>
      </c>
    </row>
    <row r="446" spans="5:9">
      <c r="E446" t="str" cm="1">
        <f t="array" ref="E446">IFERROR(INDEX(Month_3!$D$4:$D$250,MATCH(0,COUNTIF($E$300:E445,Month_3!$D$4:$D$250),0)),"")</f>
        <v/>
      </c>
      <c r="I446" t="str" cm="1">
        <f t="array" ref="I446">IFERROR(INDEX(Month_3!$B$4:$B$250,MATCH(0,COUNTIF($E$300:I445,Month_3!$B$4:$B$250),0)),"")</f>
        <v/>
      </c>
    </row>
    <row r="447" spans="5:9">
      <c r="E447" t="str" cm="1">
        <f t="array" ref="E447">IFERROR(INDEX(Month_3!$D$4:$D$250,MATCH(0,COUNTIF($E$300:E446,Month_3!$D$4:$D$250),0)),"")</f>
        <v/>
      </c>
      <c r="I447" t="str" cm="1">
        <f t="array" ref="I447">IFERROR(INDEX(Month_3!$B$4:$B$250,MATCH(0,COUNTIF($E$300:I446,Month_3!$B$4:$B$250),0)),"")</f>
        <v/>
      </c>
    </row>
    <row r="448" spans="5:9">
      <c r="E448" t="str" cm="1">
        <f t="array" ref="E448">IFERROR(INDEX(Month_3!$D$4:$D$250,MATCH(0,COUNTIF($E$300:E447,Month_3!$D$4:$D$250),0)),"")</f>
        <v/>
      </c>
      <c r="I448" t="str" cm="1">
        <f t="array" ref="I448">IFERROR(INDEX(Month_3!$B$4:$B$250,MATCH(0,COUNTIF($E$300:I447,Month_3!$B$4:$B$250),0)),"")</f>
        <v/>
      </c>
    </row>
    <row r="449" spans="5:9">
      <c r="E449" t="str" cm="1">
        <f t="array" ref="E449">IFERROR(INDEX(Month_3!$D$4:$D$250,MATCH(0,COUNTIF($E$300:E448,Month_3!$D$4:$D$250),0)),"")</f>
        <v/>
      </c>
      <c r="I449" t="str" cm="1">
        <f t="array" ref="I449">IFERROR(INDEX(Month_3!$B$4:$B$250,MATCH(0,COUNTIF($E$300:I448,Month_3!$B$4:$B$250),0)),"")</f>
        <v/>
      </c>
    </row>
    <row r="450" spans="5:9">
      <c r="E450" t="str" cm="1">
        <f t="array" ref="E450">IFERROR(INDEX(Month_3!$D$4:$D$250,MATCH(0,COUNTIF($E$300:E449,Month_3!$D$4:$D$250),0)),"")</f>
        <v/>
      </c>
      <c r="I450" t="str" cm="1">
        <f t="array" ref="I450">IFERROR(INDEX(Month_3!$B$4:$B$250,MATCH(0,COUNTIF($E$300:I449,Month_3!$B$4:$B$250),0)),"")</f>
        <v/>
      </c>
    </row>
    <row r="451" spans="5:9">
      <c r="E451" cm="1">
        <f t="array" ref="E451">IFERROR(INDEX(Month_4!$D$4:$D$250,MATCH(0,COUNTIF($E$450:E450,Month_4!$D$4:$D$250),0)),"")</f>
        <v>0</v>
      </c>
      <c r="I451" cm="1">
        <f t="array" ref="I451">IFERROR(INDEX(Month_4!$B$4:$B$250,MATCH(0,COUNTIF($E$450:I450,Month_4!$B$4:$B$250),0)),"")</f>
        <v>0</v>
      </c>
    </row>
    <row r="452" spans="5:9">
      <c r="E452" t="str" cm="1">
        <f t="array" ref="E452">IFERROR(INDEX(Month_4!$D$4:$D$250,MATCH(0,COUNTIF($E$450:E451,Month_4!$D$4:$D$250),0)),"")</f>
        <v/>
      </c>
      <c r="I452" t="str" cm="1">
        <f t="array" ref="I452">IFERROR(INDEX(Month_4!$B$4:$B$250,MATCH(0,COUNTIF($E$450:I451,Month_4!$B$4:$B$250),0)),"")</f>
        <v/>
      </c>
    </row>
    <row r="453" spans="5:9">
      <c r="E453" t="str" cm="1">
        <f t="array" ref="E453">IFERROR(INDEX(Month_4!$D$4:$D$250,MATCH(0,COUNTIF($E$450:E452,Month_4!$D$4:$D$250),0)),"")</f>
        <v/>
      </c>
      <c r="I453" t="str" cm="1">
        <f t="array" ref="I453">IFERROR(INDEX(Month_4!$B$4:$B$250,MATCH(0,COUNTIF($E$450:I452,Month_4!$B$4:$B$250),0)),"")</f>
        <v/>
      </c>
    </row>
    <row r="454" spans="5:9">
      <c r="E454" t="str" cm="1">
        <f t="array" ref="E454">IFERROR(INDEX(Month_4!$D$4:$D$250,MATCH(0,COUNTIF($E$450:E453,Month_4!$D$4:$D$250),0)),"")</f>
        <v/>
      </c>
      <c r="I454" t="str" cm="1">
        <f t="array" ref="I454">IFERROR(INDEX(Month_4!$B$4:$B$250,MATCH(0,COUNTIF($E$450:I453,Month_4!$B$4:$B$250),0)),"")</f>
        <v/>
      </c>
    </row>
    <row r="455" spans="5:9">
      <c r="E455" t="str" cm="1">
        <f t="array" ref="E455">IFERROR(INDEX(Month_4!$D$4:$D$250,MATCH(0,COUNTIF($E$450:E454,Month_4!$D$4:$D$250),0)),"")</f>
        <v/>
      </c>
      <c r="I455" t="str" cm="1">
        <f t="array" ref="I455">IFERROR(INDEX(Month_4!$B$4:$B$250,MATCH(0,COUNTIF($E$450:I454,Month_4!$B$4:$B$250),0)),"")</f>
        <v/>
      </c>
    </row>
    <row r="456" spans="5:9">
      <c r="E456" t="str" cm="1">
        <f t="array" ref="E456">IFERROR(INDEX(Month_4!$D$4:$D$250,MATCH(0,COUNTIF($E$450:E455,Month_4!$D$4:$D$250),0)),"")</f>
        <v/>
      </c>
      <c r="I456" t="str" cm="1">
        <f t="array" ref="I456">IFERROR(INDEX(Month_4!$B$4:$B$250,MATCH(0,COUNTIF($E$450:I455,Month_4!$B$4:$B$250),0)),"")</f>
        <v/>
      </c>
    </row>
    <row r="457" spans="5:9">
      <c r="E457" t="str" cm="1">
        <f t="array" ref="E457">IFERROR(INDEX(Month_4!$D$4:$D$250,MATCH(0,COUNTIF($E$450:E456,Month_4!$D$4:$D$250),0)),"")</f>
        <v/>
      </c>
      <c r="I457" t="str" cm="1">
        <f t="array" ref="I457">IFERROR(INDEX(Month_4!$B$4:$B$250,MATCH(0,COUNTIF($E$450:I456,Month_4!$B$4:$B$250),0)),"")</f>
        <v/>
      </c>
    </row>
    <row r="458" spans="5:9">
      <c r="E458" t="str" cm="1">
        <f t="array" ref="E458">IFERROR(INDEX(Month_4!$D$4:$D$250,MATCH(0,COUNTIF($E$450:E457,Month_4!$D$4:$D$250),0)),"")</f>
        <v/>
      </c>
      <c r="I458" t="str" cm="1">
        <f t="array" ref="I458">IFERROR(INDEX(Month_4!$B$4:$B$250,MATCH(0,COUNTIF($E$450:I457,Month_4!$B$4:$B$250),0)),"")</f>
        <v/>
      </c>
    </row>
    <row r="459" spans="5:9">
      <c r="E459" t="str" cm="1">
        <f t="array" ref="E459">IFERROR(INDEX(Month_4!$D$4:$D$250,MATCH(0,COUNTIF($E$450:E458,Month_4!$D$4:$D$250),0)),"")</f>
        <v/>
      </c>
      <c r="I459" t="str" cm="1">
        <f t="array" ref="I459">IFERROR(INDEX(Month_4!$B$4:$B$250,MATCH(0,COUNTIF($E$450:I458,Month_4!$B$4:$B$250),0)),"")</f>
        <v/>
      </c>
    </row>
    <row r="460" spans="5:9">
      <c r="E460" t="str" cm="1">
        <f t="array" ref="E460">IFERROR(INDEX(Month_4!$D$4:$D$250,MATCH(0,COUNTIF($E$450:E459,Month_4!$D$4:$D$250),0)),"")</f>
        <v/>
      </c>
      <c r="I460" t="str" cm="1">
        <f t="array" ref="I460">IFERROR(INDEX(Month_4!$B$4:$B$250,MATCH(0,COUNTIF($E$450:I459,Month_4!$B$4:$B$250),0)),"")</f>
        <v/>
      </c>
    </row>
    <row r="461" spans="5:9">
      <c r="E461" t="str" cm="1">
        <f t="array" ref="E461">IFERROR(INDEX(Month_4!$D$4:$D$250,MATCH(0,COUNTIF($E$450:E460,Month_4!$D$4:$D$250),0)),"")</f>
        <v/>
      </c>
      <c r="I461" t="str" cm="1">
        <f t="array" ref="I461">IFERROR(INDEX(Month_4!$B$4:$B$250,MATCH(0,COUNTIF($E$450:I460,Month_4!$B$4:$B$250),0)),"")</f>
        <v/>
      </c>
    </row>
    <row r="462" spans="5:9">
      <c r="E462" t="str" cm="1">
        <f t="array" ref="E462">IFERROR(INDEX(Month_4!$D$4:$D$250,MATCH(0,COUNTIF($E$450:E461,Month_4!$D$4:$D$250),0)),"")</f>
        <v/>
      </c>
      <c r="I462" t="str" cm="1">
        <f t="array" ref="I462">IFERROR(INDEX(Month_4!$B$4:$B$250,MATCH(0,COUNTIF($E$450:I461,Month_4!$B$4:$B$250),0)),"")</f>
        <v/>
      </c>
    </row>
    <row r="463" spans="5:9">
      <c r="E463" t="str" cm="1">
        <f t="array" ref="E463">IFERROR(INDEX(Month_4!$D$4:$D$250,MATCH(0,COUNTIF($E$450:E462,Month_4!$D$4:$D$250),0)),"")</f>
        <v/>
      </c>
      <c r="I463" t="str" cm="1">
        <f t="array" ref="I463">IFERROR(INDEX(Month_4!$B$4:$B$250,MATCH(0,COUNTIF($E$450:I462,Month_4!$B$4:$B$250),0)),"")</f>
        <v/>
      </c>
    </row>
    <row r="464" spans="5:9">
      <c r="E464" t="str" cm="1">
        <f t="array" ref="E464">IFERROR(INDEX(Month_4!$D$4:$D$250,MATCH(0,COUNTIF($E$450:E463,Month_4!$D$4:$D$250),0)),"")</f>
        <v/>
      </c>
      <c r="I464" t="str" cm="1">
        <f t="array" ref="I464">IFERROR(INDEX(Month_4!$B$4:$B$250,MATCH(0,COUNTIF($E$450:I463,Month_4!$B$4:$B$250),0)),"")</f>
        <v/>
      </c>
    </row>
    <row r="465" spans="5:9">
      <c r="E465" t="str" cm="1">
        <f t="array" ref="E465">IFERROR(INDEX(Month_4!$D$4:$D$250,MATCH(0,COUNTIF($E$450:E464,Month_4!$D$4:$D$250),0)),"")</f>
        <v/>
      </c>
      <c r="I465" t="str" cm="1">
        <f t="array" ref="I465">IFERROR(INDEX(Month_4!$B$4:$B$250,MATCH(0,COUNTIF($E$450:I464,Month_4!$B$4:$B$250),0)),"")</f>
        <v/>
      </c>
    </row>
    <row r="466" spans="5:9">
      <c r="E466" t="str" cm="1">
        <f t="array" ref="E466">IFERROR(INDEX(Month_4!$D$4:$D$250,MATCH(0,COUNTIF($E$450:E465,Month_4!$D$4:$D$250),0)),"")</f>
        <v/>
      </c>
      <c r="I466" t="str" cm="1">
        <f t="array" ref="I466">IFERROR(INDEX(Month_4!$B$4:$B$250,MATCH(0,COUNTIF($E$450:I465,Month_4!$B$4:$B$250),0)),"")</f>
        <v/>
      </c>
    </row>
    <row r="467" spans="5:9">
      <c r="E467" t="str" cm="1">
        <f t="array" ref="E467">IFERROR(INDEX(Month_4!$D$4:$D$250,MATCH(0,COUNTIF($E$450:E466,Month_4!$D$4:$D$250),0)),"")</f>
        <v/>
      </c>
      <c r="I467" t="str" cm="1">
        <f t="array" ref="I467">IFERROR(INDEX(Month_4!$B$4:$B$250,MATCH(0,COUNTIF($E$450:I466,Month_4!$B$4:$B$250),0)),"")</f>
        <v/>
      </c>
    </row>
    <row r="468" spans="5:9">
      <c r="E468" t="str" cm="1">
        <f t="array" ref="E468">IFERROR(INDEX(Month_4!$D$4:$D$250,MATCH(0,COUNTIF($E$450:E467,Month_4!$D$4:$D$250),0)),"")</f>
        <v/>
      </c>
      <c r="I468" t="str" cm="1">
        <f t="array" ref="I468">IFERROR(INDEX(Month_4!$B$4:$B$250,MATCH(0,COUNTIF($E$450:I467,Month_4!$B$4:$B$250),0)),"")</f>
        <v/>
      </c>
    </row>
    <row r="469" spans="5:9">
      <c r="E469" t="str" cm="1">
        <f t="array" ref="E469">IFERROR(INDEX(Month_4!$D$4:$D$250,MATCH(0,COUNTIF($E$450:E468,Month_4!$D$4:$D$250),0)),"")</f>
        <v/>
      </c>
      <c r="I469" t="str" cm="1">
        <f t="array" ref="I469">IFERROR(INDEX(Month_4!$B$4:$B$250,MATCH(0,COUNTIF($E$450:I468,Month_4!$B$4:$B$250),0)),"")</f>
        <v/>
      </c>
    </row>
    <row r="470" spans="5:9">
      <c r="E470" t="str" cm="1">
        <f t="array" ref="E470">IFERROR(INDEX(Month_4!$D$4:$D$250,MATCH(0,COUNTIF($E$450:E469,Month_4!$D$4:$D$250),0)),"")</f>
        <v/>
      </c>
      <c r="I470" t="str" cm="1">
        <f t="array" ref="I470">IFERROR(INDEX(Month_4!$B$4:$B$250,MATCH(0,COUNTIF($E$450:I469,Month_4!$B$4:$B$250),0)),"")</f>
        <v/>
      </c>
    </row>
    <row r="471" spans="5:9">
      <c r="E471" t="str" cm="1">
        <f t="array" ref="E471">IFERROR(INDEX(Month_4!$D$4:$D$250,MATCH(0,COUNTIF($E$450:E470,Month_4!$D$4:$D$250),0)),"")</f>
        <v/>
      </c>
      <c r="I471" t="str" cm="1">
        <f t="array" ref="I471">IFERROR(INDEX(Month_4!$B$4:$B$250,MATCH(0,COUNTIF($E$450:I470,Month_4!$B$4:$B$250),0)),"")</f>
        <v/>
      </c>
    </row>
    <row r="472" spans="5:9">
      <c r="E472" t="str" cm="1">
        <f t="array" ref="E472">IFERROR(INDEX(Month_4!$D$4:$D$250,MATCH(0,COUNTIF($E$450:E471,Month_4!$D$4:$D$250),0)),"")</f>
        <v/>
      </c>
      <c r="I472" t="str" cm="1">
        <f t="array" ref="I472">IFERROR(INDEX(Month_4!$B$4:$B$250,MATCH(0,COUNTIF($E$450:I471,Month_4!$B$4:$B$250),0)),"")</f>
        <v/>
      </c>
    </row>
    <row r="473" spans="5:9">
      <c r="E473" t="str" cm="1">
        <f t="array" ref="E473">IFERROR(INDEX(Month_4!$D$4:$D$250,MATCH(0,COUNTIF($E$450:E472,Month_4!$D$4:$D$250),0)),"")</f>
        <v/>
      </c>
      <c r="I473" t="str" cm="1">
        <f t="array" ref="I473">IFERROR(INDEX(Month_4!$B$4:$B$250,MATCH(0,COUNTIF($E$450:I472,Month_4!$B$4:$B$250),0)),"")</f>
        <v/>
      </c>
    </row>
    <row r="474" spans="5:9">
      <c r="E474" t="str" cm="1">
        <f t="array" ref="E474">IFERROR(INDEX(Month_4!$D$4:$D$250,MATCH(0,COUNTIF($E$450:E473,Month_4!$D$4:$D$250),0)),"")</f>
        <v/>
      </c>
      <c r="I474" t="str" cm="1">
        <f t="array" ref="I474">IFERROR(INDEX(Month_4!$B$4:$B$250,MATCH(0,COUNTIF($E$450:I473,Month_4!$B$4:$B$250),0)),"")</f>
        <v/>
      </c>
    </row>
    <row r="475" spans="5:9">
      <c r="E475" t="str" cm="1">
        <f t="array" ref="E475">IFERROR(INDEX(Month_4!$D$4:$D$250,MATCH(0,COUNTIF($E$450:E474,Month_4!$D$4:$D$250),0)),"")</f>
        <v/>
      </c>
      <c r="I475" t="str" cm="1">
        <f t="array" ref="I475">IFERROR(INDEX(Month_4!$B$4:$B$250,MATCH(0,COUNTIF($E$450:I474,Month_4!$B$4:$B$250),0)),"")</f>
        <v/>
      </c>
    </row>
    <row r="476" spans="5:9">
      <c r="E476" t="str" cm="1">
        <f t="array" ref="E476">IFERROR(INDEX(Month_4!$D$4:$D$250,MATCH(0,COUNTIF($E$450:E475,Month_4!$D$4:$D$250),0)),"")</f>
        <v/>
      </c>
      <c r="I476" t="str" cm="1">
        <f t="array" ref="I476">IFERROR(INDEX(Month_4!$B$4:$B$250,MATCH(0,COUNTIF($E$450:I475,Month_4!$B$4:$B$250),0)),"")</f>
        <v/>
      </c>
    </row>
    <row r="477" spans="5:9">
      <c r="E477" t="str" cm="1">
        <f t="array" ref="E477">IFERROR(INDEX(Month_4!$D$4:$D$250,MATCH(0,COUNTIF($E$450:E476,Month_4!$D$4:$D$250),0)),"")</f>
        <v/>
      </c>
      <c r="I477" t="str" cm="1">
        <f t="array" ref="I477">IFERROR(INDEX(Month_4!$B$4:$B$250,MATCH(0,COUNTIF($E$450:I476,Month_4!$B$4:$B$250),0)),"")</f>
        <v/>
      </c>
    </row>
    <row r="478" spans="5:9">
      <c r="E478" t="str" cm="1">
        <f t="array" ref="E478">IFERROR(INDEX(Month_4!$D$4:$D$250,MATCH(0,COUNTIF($E$450:E477,Month_4!$D$4:$D$250),0)),"")</f>
        <v/>
      </c>
      <c r="I478" t="str" cm="1">
        <f t="array" ref="I478">IFERROR(INDEX(Month_4!$B$4:$B$250,MATCH(0,COUNTIF($E$450:I477,Month_4!$B$4:$B$250),0)),"")</f>
        <v/>
      </c>
    </row>
    <row r="479" spans="5:9">
      <c r="E479" t="str" cm="1">
        <f t="array" ref="E479">IFERROR(INDEX(Month_4!$D$4:$D$250,MATCH(0,COUNTIF($E$450:E478,Month_4!$D$4:$D$250),0)),"")</f>
        <v/>
      </c>
      <c r="I479" t="str" cm="1">
        <f t="array" ref="I479">IFERROR(INDEX(Month_4!$B$4:$B$250,MATCH(0,COUNTIF($E$450:I478,Month_4!$B$4:$B$250),0)),"")</f>
        <v/>
      </c>
    </row>
    <row r="480" spans="5:9">
      <c r="E480" t="str" cm="1">
        <f t="array" ref="E480">IFERROR(INDEX(Month_4!$D$4:$D$250,MATCH(0,COUNTIF($E$450:E479,Month_4!$D$4:$D$250),0)),"")</f>
        <v/>
      </c>
      <c r="I480" t="str" cm="1">
        <f t="array" ref="I480">IFERROR(INDEX(Month_4!$B$4:$B$250,MATCH(0,COUNTIF($E$450:I479,Month_4!$B$4:$B$250),0)),"")</f>
        <v/>
      </c>
    </row>
    <row r="481" spans="5:9">
      <c r="E481" t="str" cm="1">
        <f t="array" ref="E481">IFERROR(INDEX(Month_4!$D$4:$D$250,MATCH(0,COUNTIF($E$450:E480,Month_4!$D$4:$D$250),0)),"")</f>
        <v/>
      </c>
      <c r="I481" t="str" cm="1">
        <f t="array" ref="I481">IFERROR(INDEX(Month_4!$B$4:$B$250,MATCH(0,COUNTIF($E$450:I480,Month_4!$B$4:$B$250),0)),"")</f>
        <v/>
      </c>
    </row>
    <row r="482" spans="5:9">
      <c r="E482" t="str" cm="1">
        <f t="array" ref="E482">IFERROR(INDEX(Month_4!$D$4:$D$250,MATCH(0,COUNTIF($E$450:E481,Month_4!$D$4:$D$250),0)),"")</f>
        <v/>
      </c>
      <c r="I482" t="str" cm="1">
        <f t="array" ref="I482">IFERROR(INDEX(Month_4!$B$4:$B$250,MATCH(0,COUNTIF($E$450:I481,Month_4!$B$4:$B$250),0)),"")</f>
        <v/>
      </c>
    </row>
    <row r="483" spans="5:9">
      <c r="E483" t="str" cm="1">
        <f t="array" ref="E483">IFERROR(INDEX(Month_4!$D$4:$D$250,MATCH(0,COUNTIF($E$450:E482,Month_4!$D$4:$D$250),0)),"")</f>
        <v/>
      </c>
      <c r="I483" t="str" cm="1">
        <f t="array" ref="I483">IFERROR(INDEX(Month_4!$B$4:$B$250,MATCH(0,COUNTIF($E$450:I482,Month_4!$B$4:$B$250),0)),"")</f>
        <v/>
      </c>
    </row>
    <row r="484" spans="5:9">
      <c r="E484" t="str" cm="1">
        <f t="array" ref="E484">IFERROR(INDEX(Month_4!$D$4:$D$250,MATCH(0,COUNTIF($E$450:E483,Month_4!$D$4:$D$250),0)),"")</f>
        <v/>
      </c>
      <c r="I484" t="str" cm="1">
        <f t="array" ref="I484">IFERROR(INDEX(Month_4!$B$4:$B$250,MATCH(0,COUNTIF($E$450:I483,Month_4!$B$4:$B$250),0)),"")</f>
        <v/>
      </c>
    </row>
    <row r="485" spans="5:9">
      <c r="E485" t="str" cm="1">
        <f t="array" ref="E485">IFERROR(INDEX(Month_4!$D$4:$D$250,MATCH(0,COUNTIF($E$450:E484,Month_4!$D$4:$D$250),0)),"")</f>
        <v/>
      </c>
      <c r="I485" t="str" cm="1">
        <f t="array" ref="I485">IFERROR(INDEX(Month_4!$B$4:$B$250,MATCH(0,COUNTIF($E$450:I484,Month_4!$B$4:$B$250),0)),"")</f>
        <v/>
      </c>
    </row>
    <row r="486" spans="5:9">
      <c r="E486" t="str" cm="1">
        <f t="array" ref="E486">IFERROR(INDEX(Month_4!$D$4:$D$250,MATCH(0,COUNTIF($E$450:E485,Month_4!$D$4:$D$250),0)),"")</f>
        <v/>
      </c>
      <c r="I486" t="str" cm="1">
        <f t="array" ref="I486">IFERROR(INDEX(Month_4!$B$4:$B$250,MATCH(0,COUNTIF($E$450:I485,Month_4!$B$4:$B$250),0)),"")</f>
        <v/>
      </c>
    </row>
    <row r="487" spans="5:9">
      <c r="E487" t="str" cm="1">
        <f t="array" ref="E487">IFERROR(INDEX(Month_4!$D$4:$D$250,MATCH(0,COUNTIF($E$450:E486,Month_4!$D$4:$D$250),0)),"")</f>
        <v/>
      </c>
      <c r="I487" t="str" cm="1">
        <f t="array" ref="I487">IFERROR(INDEX(Month_4!$B$4:$B$250,MATCH(0,COUNTIF($E$450:I486,Month_4!$B$4:$B$250),0)),"")</f>
        <v/>
      </c>
    </row>
    <row r="488" spans="5:9">
      <c r="E488" t="str" cm="1">
        <f t="array" ref="E488">IFERROR(INDEX(Month_4!$D$4:$D$250,MATCH(0,COUNTIF($E$450:E487,Month_4!$D$4:$D$250),0)),"")</f>
        <v/>
      </c>
      <c r="I488" t="str" cm="1">
        <f t="array" ref="I488">IFERROR(INDEX(Month_4!$B$4:$B$250,MATCH(0,COUNTIF($E$450:I487,Month_4!$B$4:$B$250),0)),"")</f>
        <v/>
      </c>
    </row>
    <row r="489" spans="5:9">
      <c r="E489" t="str" cm="1">
        <f t="array" ref="E489">IFERROR(INDEX(Month_4!$D$4:$D$250,MATCH(0,COUNTIF($E$450:E488,Month_4!$D$4:$D$250),0)),"")</f>
        <v/>
      </c>
      <c r="I489" t="str" cm="1">
        <f t="array" ref="I489">IFERROR(INDEX(Month_4!$B$4:$B$250,MATCH(0,COUNTIF($E$450:I488,Month_4!$B$4:$B$250),0)),"")</f>
        <v/>
      </c>
    </row>
    <row r="490" spans="5:9">
      <c r="E490" t="str" cm="1">
        <f t="array" ref="E490">IFERROR(INDEX(Month_4!$D$4:$D$250,MATCH(0,COUNTIF($E$450:E489,Month_4!$D$4:$D$250),0)),"")</f>
        <v/>
      </c>
      <c r="I490" t="str" cm="1">
        <f t="array" ref="I490">IFERROR(INDEX(Month_4!$B$4:$B$250,MATCH(0,COUNTIF($E$450:I489,Month_4!$B$4:$B$250),0)),"")</f>
        <v/>
      </c>
    </row>
    <row r="491" spans="5:9">
      <c r="E491" t="str" cm="1">
        <f t="array" ref="E491">IFERROR(INDEX(Month_4!$D$4:$D$250,MATCH(0,COUNTIF($E$450:E490,Month_4!$D$4:$D$250),0)),"")</f>
        <v/>
      </c>
      <c r="I491" t="str" cm="1">
        <f t="array" ref="I491">IFERROR(INDEX(Month_4!$B$4:$B$250,MATCH(0,COUNTIF($E$450:I490,Month_4!$B$4:$B$250),0)),"")</f>
        <v/>
      </c>
    </row>
    <row r="492" spans="5:9">
      <c r="E492" t="str" cm="1">
        <f t="array" ref="E492">IFERROR(INDEX(Month_4!$D$4:$D$250,MATCH(0,COUNTIF($E$450:E491,Month_4!$D$4:$D$250),0)),"")</f>
        <v/>
      </c>
      <c r="I492" t="str" cm="1">
        <f t="array" ref="I492">IFERROR(INDEX(Month_4!$B$4:$B$250,MATCH(0,COUNTIF($E$450:I491,Month_4!$B$4:$B$250),0)),"")</f>
        <v/>
      </c>
    </row>
    <row r="493" spans="5:9">
      <c r="E493" t="str" cm="1">
        <f t="array" ref="E493">IFERROR(INDEX(Month_4!$D$4:$D$250,MATCH(0,COUNTIF($E$450:E492,Month_4!$D$4:$D$250),0)),"")</f>
        <v/>
      </c>
      <c r="I493" t="str" cm="1">
        <f t="array" ref="I493">IFERROR(INDEX(Month_4!$B$4:$B$250,MATCH(0,COUNTIF($E$450:I492,Month_4!$B$4:$B$250),0)),"")</f>
        <v/>
      </c>
    </row>
    <row r="494" spans="5:9">
      <c r="E494" t="str" cm="1">
        <f t="array" ref="E494">IFERROR(INDEX(Month_4!$D$4:$D$250,MATCH(0,COUNTIF($E$450:E493,Month_4!$D$4:$D$250),0)),"")</f>
        <v/>
      </c>
      <c r="I494" t="str" cm="1">
        <f t="array" ref="I494">IFERROR(INDEX(Month_4!$B$4:$B$250,MATCH(0,COUNTIF($E$450:I493,Month_4!$B$4:$B$250),0)),"")</f>
        <v/>
      </c>
    </row>
    <row r="495" spans="5:9">
      <c r="E495" t="str" cm="1">
        <f t="array" ref="E495">IFERROR(INDEX(Month_4!$D$4:$D$250,MATCH(0,COUNTIF($E$450:E494,Month_4!$D$4:$D$250),0)),"")</f>
        <v/>
      </c>
      <c r="I495" t="str" cm="1">
        <f t="array" ref="I495">IFERROR(INDEX(Month_4!$B$4:$B$250,MATCH(0,COUNTIF($E$450:I494,Month_4!$B$4:$B$250),0)),"")</f>
        <v/>
      </c>
    </row>
    <row r="496" spans="5:9">
      <c r="E496" t="str" cm="1">
        <f t="array" ref="E496">IFERROR(INDEX(Month_4!$D$4:$D$250,MATCH(0,COUNTIF($E$450:E495,Month_4!$D$4:$D$250),0)),"")</f>
        <v/>
      </c>
      <c r="I496" t="str" cm="1">
        <f t="array" ref="I496">IFERROR(INDEX(Month_4!$B$4:$B$250,MATCH(0,COUNTIF($E$450:I495,Month_4!$B$4:$B$250),0)),"")</f>
        <v/>
      </c>
    </row>
    <row r="497" spans="5:9">
      <c r="E497" t="str" cm="1">
        <f t="array" ref="E497">IFERROR(INDEX(Month_4!$D$4:$D$250,MATCH(0,COUNTIF($E$450:E496,Month_4!$D$4:$D$250),0)),"")</f>
        <v/>
      </c>
      <c r="I497" t="str" cm="1">
        <f t="array" ref="I497">IFERROR(INDEX(Month_4!$B$4:$B$250,MATCH(0,COUNTIF($E$450:I496,Month_4!$B$4:$B$250),0)),"")</f>
        <v/>
      </c>
    </row>
    <row r="498" spans="5:9">
      <c r="E498" t="str" cm="1">
        <f t="array" ref="E498">IFERROR(INDEX(Month_4!$D$4:$D$250,MATCH(0,COUNTIF($E$450:E497,Month_4!$D$4:$D$250),0)),"")</f>
        <v/>
      </c>
      <c r="I498" t="str" cm="1">
        <f t="array" ref="I498">IFERROR(INDEX(Month_4!$B$4:$B$250,MATCH(0,COUNTIF($E$450:I497,Month_4!$B$4:$B$250),0)),"")</f>
        <v/>
      </c>
    </row>
    <row r="499" spans="5:9">
      <c r="E499" t="str" cm="1">
        <f t="array" ref="E499">IFERROR(INDEX(Month_4!$D$4:$D$250,MATCH(0,COUNTIF($E$450:E498,Month_4!$D$4:$D$250),0)),"")</f>
        <v/>
      </c>
      <c r="I499" t="str" cm="1">
        <f t="array" ref="I499">IFERROR(INDEX(Month_4!$B$4:$B$250,MATCH(0,COUNTIF($E$450:I498,Month_4!$B$4:$B$250),0)),"")</f>
        <v/>
      </c>
    </row>
    <row r="500" spans="5:9">
      <c r="E500" t="str" cm="1">
        <f t="array" ref="E500">IFERROR(INDEX(Month_4!$D$4:$D$250,MATCH(0,COUNTIF($E$450:E499,Month_4!$D$4:$D$250),0)),"")</f>
        <v/>
      </c>
      <c r="I500" t="str" cm="1">
        <f t="array" ref="I500">IFERROR(INDEX(Month_4!$B$4:$B$250,MATCH(0,COUNTIF($E$450:I499,Month_4!$B$4:$B$250),0)),"")</f>
        <v/>
      </c>
    </row>
    <row r="501" spans="5:9">
      <c r="E501" t="str" cm="1">
        <f t="array" ref="E501">IFERROR(INDEX(Month_4!$D$4:$D$250,MATCH(0,COUNTIF($E$450:E500,Month_4!$D$4:$D$250),0)),"")</f>
        <v/>
      </c>
      <c r="I501" t="str" cm="1">
        <f t="array" ref="I501">IFERROR(INDEX(Month_4!$B$4:$B$250,MATCH(0,COUNTIF($E$450:I500,Month_4!$B$4:$B$250),0)),"")</f>
        <v/>
      </c>
    </row>
    <row r="502" spans="5:9">
      <c r="E502" t="str" cm="1">
        <f t="array" ref="E502">IFERROR(INDEX(Month_4!$D$4:$D$250,MATCH(0,COUNTIF($E$450:E501,Month_4!$D$4:$D$250),0)),"")</f>
        <v/>
      </c>
      <c r="I502" t="str" cm="1">
        <f t="array" ref="I502">IFERROR(INDEX(Month_4!$B$4:$B$250,MATCH(0,COUNTIF($E$450:I501,Month_4!$B$4:$B$250),0)),"")</f>
        <v/>
      </c>
    </row>
    <row r="503" spans="5:9">
      <c r="E503" t="str" cm="1">
        <f t="array" ref="E503">IFERROR(INDEX(Month_4!$D$4:$D$250,MATCH(0,COUNTIF($E$450:E502,Month_4!$D$4:$D$250),0)),"")</f>
        <v/>
      </c>
      <c r="I503" t="str" cm="1">
        <f t="array" ref="I503">IFERROR(INDEX(Month_4!$B$4:$B$250,MATCH(0,COUNTIF($E$450:I502,Month_4!$B$4:$B$250),0)),"")</f>
        <v/>
      </c>
    </row>
    <row r="504" spans="5:9">
      <c r="E504" t="str" cm="1">
        <f t="array" ref="E504">IFERROR(INDEX(Month_4!$D$4:$D$250,MATCH(0,COUNTIF($E$450:E503,Month_4!$D$4:$D$250),0)),"")</f>
        <v/>
      </c>
      <c r="I504" t="str" cm="1">
        <f t="array" ref="I504">IFERROR(INDEX(Month_4!$B$4:$B$250,MATCH(0,COUNTIF($E$450:I503,Month_4!$B$4:$B$250),0)),"")</f>
        <v/>
      </c>
    </row>
    <row r="505" spans="5:9">
      <c r="E505" t="str" cm="1">
        <f t="array" ref="E505">IFERROR(INDEX(Month_4!$D$4:$D$250,MATCH(0,COUNTIF($E$450:E504,Month_4!$D$4:$D$250),0)),"")</f>
        <v/>
      </c>
      <c r="I505" t="str" cm="1">
        <f t="array" ref="I505">IFERROR(INDEX(Month_4!$B$4:$B$250,MATCH(0,COUNTIF($E$450:I504,Month_4!$B$4:$B$250),0)),"")</f>
        <v/>
      </c>
    </row>
    <row r="506" spans="5:9">
      <c r="E506" t="str" cm="1">
        <f t="array" ref="E506">IFERROR(INDEX(Month_4!$D$4:$D$250,MATCH(0,COUNTIF($E$450:E505,Month_4!$D$4:$D$250),0)),"")</f>
        <v/>
      </c>
      <c r="I506" t="str" cm="1">
        <f t="array" ref="I506">IFERROR(INDEX(Month_4!$B$4:$B$250,MATCH(0,COUNTIF($E$450:I505,Month_4!$B$4:$B$250),0)),"")</f>
        <v/>
      </c>
    </row>
    <row r="507" spans="5:9">
      <c r="E507" t="str" cm="1">
        <f t="array" ref="E507">IFERROR(INDEX(Month_4!$D$4:$D$250,MATCH(0,COUNTIF($E$450:E506,Month_4!$D$4:$D$250),0)),"")</f>
        <v/>
      </c>
      <c r="I507" t="str" cm="1">
        <f t="array" ref="I507">IFERROR(INDEX(Month_4!$B$4:$B$250,MATCH(0,COUNTIF($E$450:I506,Month_4!$B$4:$B$250),0)),"")</f>
        <v/>
      </c>
    </row>
    <row r="508" spans="5:9">
      <c r="E508" t="str" cm="1">
        <f t="array" ref="E508">IFERROR(INDEX(Month_4!$D$4:$D$250,MATCH(0,COUNTIF($E$450:E507,Month_4!$D$4:$D$250),0)),"")</f>
        <v/>
      </c>
      <c r="I508" t="str" cm="1">
        <f t="array" ref="I508">IFERROR(INDEX(Month_4!$B$4:$B$250,MATCH(0,COUNTIF($E$450:I507,Month_4!$B$4:$B$250),0)),"")</f>
        <v/>
      </c>
    </row>
    <row r="509" spans="5:9">
      <c r="E509" t="str" cm="1">
        <f t="array" ref="E509">IFERROR(INDEX(Month_4!$D$4:$D$250,MATCH(0,COUNTIF($E$450:E508,Month_4!$D$4:$D$250),0)),"")</f>
        <v/>
      </c>
      <c r="I509" t="str" cm="1">
        <f t="array" ref="I509">IFERROR(INDEX(Month_4!$B$4:$B$250,MATCH(0,COUNTIF($E$450:I508,Month_4!$B$4:$B$250),0)),"")</f>
        <v/>
      </c>
    </row>
    <row r="510" spans="5:9">
      <c r="E510" t="str" cm="1">
        <f t="array" ref="E510">IFERROR(INDEX(Month_4!$D$4:$D$250,MATCH(0,COUNTIF($E$450:E509,Month_4!$D$4:$D$250),0)),"")</f>
        <v/>
      </c>
      <c r="I510" t="str" cm="1">
        <f t="array" ref="I510">IFERROR(INDEX(Month_4!$B$4:$B$250,MATCH(0,COUNTIF($E$450:I509,Month_4!$B$4:$B$250),0)),"")</f>
        <v/>
      </c>
    </row>
    <row r="511" spans="5:9">
      <c r="E511" t="str" cm="1">
        <f t="array" ref="E511">IFERROR(INDEX(Month_4!$D$4:$D$250,MATCH(0,COUNTIF($E$450:E510,Month_4!$D$4:$D$250),0)),"")</f>
        <v/>
      </c>
      <c r="I511" t="str" cm="1">
        <f t="array" ref="I511">IFERROR(INDEX(Month_4!$B$4:$B$250,MATCH(0,COUNTIF($E$450:I510,Month_4!$B$4:$B$250),0)),"")</f>
        <v/>
      </c>
    </row>
    <row r="512" spans="5:9">
      <c r="E512" t="str" cm="1">
        <f t="array" ref="E512">IFERROR(INDEX(Month_4!$D$4:$D$250,MATCH(0,COUNTIF($E$450:E511,Month_4!$D$4:$D$250),0)),"")</f>
        <v/>
      </c>
      <c r="I512" t="str" cm="1">
        <f t="array" ref="I512">IFERROR(INDEX(Month_4!$B$4:$B$250,MATCH(0,COUNTIF($E$450:I511,Month_4!$B$4:$B$250),0)),"")</f>
        <v/>
      </c>
    </row>
    <row r="513" spans="5:9">
      <c r="E513" t="str" cm="1">
        <f t="array" ref="E513">IFERROR(INDEX(Month_4!$D$4:$D$250,MATCH(0,COUNTIF($E$450:E512,Month_4!$D$4:$D$250),0)),"")</f>
        <v/>
      </c>
      <c r="I513" t="str" cm="1">
        <f t="array" ref="I513">IFERROR(INDEX(Month_4!$B$4:$B$250,MATCH(0,COUNTIF($E$450:I512,Month_4!$B$4:$B$250),0)),"")</f>
        <v/>
      </c>
    </row>
    <row r="514" spans="5:9">
      <c r="E514" t="str" cm="1">
        <f t="array" ref="E514">IFERROR(INDEX(Month_4!$D$4:$D$250,MATCH(0,COUNTIF($E$450:E513,Month_4!$D$4:$D$250),0)),"")</f>
        <v/>
      </c>
      <c r="I514" t="str" cm="1">
        <f t="array" ref="I514">IFERROR(INDEX(Month_4!$B$4:$B$250,MATCH(0,COUNTIF($E$450:I513,Month_4!$B$4:$B$250),0)),"")</f>
        <v/>
      </c>
    </row>
    <row r="515" spans="5:9">
      <c r="E515" t="str" cm="1">
        <f t="array" ref="E515">IFERROR(INDEX(Month_4!$D$4:$D$250,MATCH(0,COUNTIF($E$450:E514,Month_4!$D$4:$D$250),0)),"")</f>
        <v/>
      </c>
      <c r="I515" t="str" cm="1">
        <f t="array" ref="I515">IFERROR(INDEX(Month_4!$B$4:$B$250,MATCH(0,COUNTIF($E$450:I514,Month_4!$B$4:$B$250),0)),"")</f>
        <v/>
      </c>
    </row>
    <row r="516" spans="5:9">
      <c r="E516" t="str" cm="1">
        <f t="array" ref="E516">IFERROR(INDEX(Month_4!$D$4:$D$250,MATCH(0,COUNTIF($E$450:E515,Month_4!$D$4:$D$250),0)),"")</f>
        <v/>
      </c>
      <c r="I516" t="str" cm="1">
        <f t="array" ref="I516">IFERROR(INDEX(Month_4!$B$4:$B$250,MATCH(0,COUNTIF($E$450:I515,Month_4!$B$4:$B$250),0)),"")</f>
        <v/>
      </c>
    </row>
    <row r="517" spans="5:9">
      <c r="E517" t="str" cm="1">
        <f t="array" ref="E517">IFERROR(INDEX(Month_4!$D$4:$D$250,MATCH(0,COUNTIF($E$450:E516,Month_4!$D$4:$D$250),0)),"")</f>
        <v/>
      </c>
      <c r="I517" t="str" cm="1">
        <f t="array" ref="I517">IFERROR(INDEX(Month_4!$B$4:$B$250,MATCH(0,COUNTIF($E$450:I516,Month_4!$B$4:$B$250),0)),"")</f>
        <v/>
      </c>
    </row>
    <row r="518" spans="5:9">
      <c r="E518" t="str" cm="1">
        <f t="array" ref="E518">IFERROR(INDEX(Month_4!$D$4:$D$250,MATCH(0,COUNTIF($E$450:E517,Month_4!$D$4:$D$250),0)),"")</f>
        <v/>
      </c>
      <c r="I518" t="str" cm="1">
        <f t="array" ref="I518">IFERROR(INDEX(Month_4!$B$4:$B$250,MATCH(0,COUNTIF($E$450:I517,Month_4!$B$4:$B$250),0)),"")</f>
        <v/>
      </c>
    </row>
    <row r="519" spans="5:9">
      <c r="E519" t="str" cm="1">
        <f t="array" ref="E519">IFERROR(INDEX(Month_4!$D$4:$D$250,MATCH(0,COUNTIF($E$450:E518,Month_4!$D$4:$D$250),0)),"")</f>
        <v/>
      </c>
      <c r="I519" t="str" cm="1">
        <f t="array" ref="I519">IFERROR(INDEX(Month_4!$B$4:$B$250,MATCH(0,COUNTIF($E$450:I518,Month_4!$B$4:$B$250),0)),"")</f>
        <v/>
      </c>
    </row>
    <row r="520" spans="5:9">
      <c r="E520" t="str" cm="1">
        <f t="array" ref="E520">IFERROR(INDEX(Month_4!$D$4:$D$250,MATCH(0,COUNTIF($E$450:E519,Month_4!$D$4:$D$250),0)),"")</f>
        <v/>
      </c>
      <c r="I520" t="str" cm="1">
        <f t="array" ref="I520">IFERROR(INDEX(Month_4!$B$4:$B$250,MATCH(0,COUNTIF($E$450:I519,Month_4!$B$4:$B$250),0)),"")</f>
        <v/>
      </c>
    </row>
    <row r="521" spans="5:9">
      <c r="E521" t="str" cm="1">
        <f t="array" ref="E521">IFERROR(INDEX(Month_4!$D$4:$D$250,MATCH(0,COUNTIF($E$450:E520,Month_4!$D$4:$D$250),0)),"")</f>
        <v/>
      </c>
      <c r="I521" t="str" cm="1">
        <f t="array" ref="I521">IFERROR(INDEX(Month_4!$B$4:$B$250,MATCH(0,COUNTIF($E$450:I520,Month_4!$B$4:$B$250),0)),"")</f>
        <v/>
      </c>
    </row>
    <row r="522" spans="5:9">
      <c r="E522" t="str" cm="1">
        <f t="array" ref="E522">IFERROR(INDEX(Month_4!$D$4:$D$250,MATCH(0,COUNTIF($E$450:E521,Month_4!$D$4:$D$250),0)),"")</f>
        <v/>
      </c>
      <c r="I522" t="str" cm="1">
        <f t="array" ref="I522">IFERROR(INDEX(Month_4!$B$4:$B$250,MATCH(0,COUNTIF($E$450:I521,Month_4!$B$4:$B$250),0)),"")</f>
        <v/>
      </c>
    </row>
    <row r="523" spans="5:9">
      <c r="E523" t="str" cm="1">
        <f t="array" ref="E523">IFERROR(INDEX(Month_4!$D$4:$D$250,MATCH(0,COUNTIF($E$450:E522,Month_4!$D$4:$D$250),0)),"")</f>
        <v/>
      </c>
      <c r="I523" t="str" cm="1">
        <f t="array" ref="I523">IFERROR(INDEX(Month_4!$B$4:$B$250,MATCH(0,COUNTIF($E$450:I522,Month_4!$B$4:$B$250),0)),"")</f>
        <v/>
      </c>
    </row>
    <row r="524" spans="5:9">
      <c r="E524" t="str" cm="1">
        <f t="array" ref="E524">IFERROR(INDEX(Month_4!$D$4:$D$250,MATCH(0,COUNTIF($E$450:E523,Month_4!$D$4:$D$250),0)),"")</f>
        <v/>
      </c>
      <c r="I524" t="str" cm="1">
        <f t="array" ref="I524">IFERROR(INDEX(Month_4!$B$4:$B$250,MATCH(0,COUNTIF($E$450:I523,Month_4!$B$4:$B$250),0)),"")</f>
        <v/>
      </c>
    </row>
    <row r="525" spans="5:9">
      <c r="E525" t="str" cm="1">
        <f t="array" ref="E525">IFERROR(INDEX(Month_4!$D$4:$D$250,MATCH(0,COUNTIF($E$450:E524,Month_4!$D$4:$D$250),0)),"")</f>
        <v/>
      </c>
      <c r="I525" t="str" cm="1">
        <f t="array" ref="I525">IFERROR(INDEX(Month_4!$B$4:$B$250,MATCH(0,COUNTIF($E$450:I524,Month_4!$B$4:$B$250),0)),"")</f>
        <v/>
      </c>
    </row>
    <row r="526" spans="5:9">
      <c r="E526" t="str" cm="1">
        <f t="array" ref="E526">IFERROR(INDEX(Month_4!$D$4:$D$250,MATCH(0,COUNTIF($E$450:E525,Month_4!$D$4:$D$250),0)),"")</f>
        <v/>
      </c>
      <c r="I526" t="str" cm="1">
        <f t="array" ref="I526">IFERROR(INDEX(Month_4!$B$4:$B$250,MATCH(0,COUNTIF($E$450:I525,Month_4!$B$4:$B$250),0)),"")</f>
        <v/>
      </c>
    </row>
    <row r="527" spans="5:9">
      <c r="E527" t="str" cm="1">
        <f t="array" ref="E527">IFERROR(INDEX(Month_4!$D$4:$D$250,MATCH(0,COUNTIF($E$450:E526,Month_4!$D$4:$D$250),0)),"")</f>
        <v/>
      </c>
      <c r="I527" t="str" cm="1">
        <f t="array" ref="I527">IFERROR(INDEX(Month_4!$B$4:$B$250,MATCH(0,COUNTIF($E$450:I526,Month_4!$B$4:$B$250),0)),"")</f>
        <v/>
      </c>
    </row>
    <row r="528" spans="5:9">
      <c r="E528" t="str" cm="1">
        <f t="array" ref="E528">IFERROR(INDEX(Month_4!$D$4:$D$250,MATCH(0,COUNTIF($E$450:E527,Month_4!$D$4:$D$250),0)),"")</f>
        <v/>
      </c>
      <c r="I528" t="str" cm="1">
        <f t="array" ref="I528">IFERROR(INDEX(Month_4!$B$4:$B$250,MATCH(0,COUNTIF($E$450:I527,Month_4!$B$4:$B$250),0)),"")</f>
        <v/>
      </c>
    </row>
    <row r="529" spans="5:9">
      <c r="E529" t="str" cm="1">
        <f t="array" ref="E529">IFERROR(INDEX(Month_4!$D$4:$D$250,MATCH(0,COUNTIF($E$450:E528,Month_4!$D$4:$D$250),0)),"")</f>
        <v/>
      </c>
      <c r="I529" t="str" cm="1">
        <f t="array" ref="I529">IFERROR(INDEX(Month_4!$B$4:$B$250,MATCH(0,COUNTIF($E$450:I528,Month_4!$B$4:$B$250),0)),"")</f>
        <v/>
      </c>
    </row>
    <row r="530" spans="5:9">
      <c r="E530" t="str" cm="1">
        <f t="array" ref="E530">IFERROR(INDEX(Month_4!$D$4:$D$250,MATCH(0,COUNTIF($E$450:E529,Month_4!$D$4:$D$250),0)),"")</f>
        <v/>
      </c>
      <c r="I530" t="str" cm="1">
        <f t="array" ref="I530">IFERROR(INDEX(Month_4!$B$4:$B$250,MATCH(0,COUNTIF($E$450:I529,Month_4!$B$4:$B$250),0)),"")</f>
        <v/>
      </c>
    </row>
    <row r="531" spans="5:9">
      <c r="E531" t="str" cm="1">
        <f t="array" ref="E531">IFERROR(INDEX(Month_4!$D$4:$D$250,MATCH(0,COUNTIF($E$450:E530,Month_4!$D$4:$D$250),0)),"")</f>
        <v/>
      </c>
      <c r="I531" t="str" cm="1">
        <f t="array" ref="I531">IFERROR(INDEX(Month_4!$B$4:$B$250,MATCH(0,COUNTIF($E$450:I530,Month_4!$B$4:$B$250),0)),"")</f>
        <v/>
      </c>
    </row>
    <row r="532" spans="5:9">
      <c r="E532" t="str" cm="1">
        <f t="array" ref="E532">IFERROR(INDEX(Month_4!$D$4:$D$250,MATCH(0,COUNTIF($E$450:E531,Month_4!$D$4:$D$250),0)),"")</f>
        <v/>
      </c>
      <c r="I532" t="str" cm="1">
        <f t="array" ref="I532">IFERROR(INDEX(Month_4!$B$4:$B$250,MATCH(0,COUNTIF($E$450:I531,Month_4!$B$4:$B$250),0)),"")</f>
        <v/>
      </c>
    </row>
    <row r="533" spans="5:9">
      <c r="E533" t="str" cm="1">
        <f t="array" ref="E533">IFERROR(INDEX(Month_4!$D$4:$D$250,MATCH(0,COUNTIF($E$450:E532,Month_4!$D$4:$D$250),0)),"")</f>
        <v/>
      </c>
      <c r="I533" t="str" cm="1">
        <f t="array" ref="I533">IFERROR(INDEX(Month_4!$B$4:$B$250,MATCH(0,COUNTIF($E$450:I532,Month_4!$B$4:$B$250),0)),"")</f>
        <v/>
      </c>
    </row>
    <row r="534" spans="5:9">
      <c r="E534" t="str" cm="1">
        <f t="array" ref="E534">IFERROR(INDEX(Month_4!$D$4:$D$250,MATCH(0,COUNTIF($E$450:E533,Month_4!$D$4:$D$250),0)),"")</f>
        <v/>
      </c>
      <c r="I534" t="str" cm="1">
        <f t="array" ref="I534">IFERROR(INDEX(Month_4!$B$4:$B$250,MATCH(0,COUNTIF($E$450:I533,Month_4!$B$4:$B$250),0)),"")</f>
        <v/>
      </c>
    </row>
    <row r="535" spans="5:9">
      <c r="E535" t="str" cm="1">
        <f t="array" ref="E535">IFERROR(INDEX(Month_4!$D$4:$D$250,MATCH(0,COUNTIF($E$450:E534,Month_4!$D$4:$D$250),0)),"")</f>
        <v/>
      </c>
      <c r="I535" t="str" cm="1">
        <f t="array" ref="I535">IFERROR(INDEX(Month_4!$B$4:$B$250,MATCH(0,COUNTIF($E$450:I534,Month_4!$B$4:$B$250),0)),"")</f>
        <v/>
      </c>
    </row>
    <row r="536" spans="5:9">
      <c r="E536" t="str" cm="1">
        <f t="array" ref="E536">IFERROR(INDEX(Month_4!$D$4:$D$250,MATCH(0,COUNTIF($E$450:E535,Month_4!$D$4:$D$250),0)),"")</f>
        <v/>
      </c>
      <c r="I536" t="str" cm="1">
        <f t="array" ref="I536">IFERROR(INDEX(Month_4!$B$4:$B$250,MATCH(0,COUNTIF($E$450:I535,Month_4!$B$4:$B$250),0)),"")</f>
        <v/>
      </c>
    </row>
    <row r="537" spans="5:9">
      <c r="E537" t="str" cm="1">
        <f t="array" ref="E537">IFERROR(INDEX(Month_4!$D$4:$D$250,MATCH(0,COUNTIF($E$450:E536,Month_4!$D$4:$D$250),0)),"")</f>
        <v/>
      </c>
      <c r="I537" t="str" cm="1">
        <f t="array" ref="I537">IFERROR(INDEX(Month_4!$B$4:$B$250,MATCH(0,COUNTIF($E$450:I536,Month_4!$B$4:$B$250),0)),"")</f>
        <v/>
      </c>
    </row>
    <row r="538" spans="5:9">
      <c r="E538" t="str" cm="1">
        <f t="array" ref="E538">IFERROR(INDEX(Month_4!$D$4:$D$250,MATCH(0,COUNTIF($E$450:E537,Month_4!$D$4:$D$250),0)),"")</f>
        <v/>
      </c>
      <c r="I538" t="str" cm="1">
        <f t="array" ref="I538">IFERROR(INDEX(Month_4!$B$4:$B$250,MATCH(0,COUNTIF($E$450:I537,Month_4!$B$4:$B$250),0)),"")</f>
        <v/>
      </c>
    </row>
    <row r="539" spans="5:9">
      <c r="E539" t="str" cm="1">
        <f t="array" ref="E539">IFERROR(INDEX(Month_4!$D$4:$D$250,MATCH(0,COUNTIF($E$450:E538,Month_4!$D$4:$D$250),0)),"")</f>
        <v/>
      </c>
      <c r="I539" t="str" cm="1">
        <f t="array" ref="I539">IFERROR(INDEX(Month_4!$B$4:$B$250,MATCH(0,COUNTIF($E$450:I538,Month_4!$B$4:$B$250),0)),"")</f>
        <v/>
      </c>
    </row>
    <row r="540" spans="5:9">
      <c r="E540" t="str" cm="1">
        <f t="array" ref="E540">IFERROR(INDEX(Month_4!$D$4:$D$250,MATCH(0,COUNTIF($E$450:E539,Month_4!$D$4:$D$250),0)),"")</f>
        <v/>
      </c>
      <c r="I540" t="str" cm="1">
        <f t="array" ref="I540">IFERROR(INDEX(Month_4!$B$4:$B$250,MATCH(0,COUNTIF($E$450:I539,Month_4!$B$4:$B$250),0)),"")</f>
        <v/>
      </c>
    </row>
    <row r="541" spans="5:9">
      <c r="E541" t="str" cm="1">
        <f t="array" ref="E541">IFERROR(INDEX(Month_4!$D$4:$D$250,MATCH(0,COUNTIF($E$450:E540,Month_4!$D$4:$D$250),0)),"")</f>
        <v/>
      </c>
      <c r="I541" t="str" cm="1">
        <f t="array" ref="I541">IFERROR(INDEX(Month_4!$B$4:$B$250,MATCH(0,COUNTIF($E$450:I540,Month_4!$B$4:$B$250),0)),"")</f>
        <v/>
      </c>
    </row>
    <row r="542" spans="5:9">
      <c r="E542" t="str" cm="1">
        <f t="array" ref="E542">IFERROR(INDEX(Month_4!$D$4:$D$250,MATCH(0,COUNTIF($E$450:E541,Month_4!$D$4:$D$250),0)),"")</f>
        <v/>
      </c>
      <c r="I542" t="str" cm="1">
        <f t="array" ref="I542">IFERROR(INDEX(Month_4!$B$4:$B$250,MATCH(0,COUNTIF($E$450:I541,Month_4!$B$4:$B$250),0)),"")</f>
        <v/>
      </c>
    </row>
    <row r="543" spans="5:9">
      <c r="E543" t="str" cm="1">
        <f t="array" ref="E543">IFERROR(INDEX(Month_4!$D$4:$D$250,MATCH(0,COUNTIF($E$450:E542,Month_4!$D$4:$D$250),0)),"")</f>
        <v/>
      </c>
      <c r="I543" t="str" cm="1">
        <f t="array" ref="I543">IFERROR(INDEX(Month_4!$B$4:$B$250,MATCH(0,COUNTIF($E$450:I542,Month_4!$B$4:$B$250),0)),"")</f>
        <v/>
      </c>
    </row>
    <row r="544" spans="5:9">
      <c r="E544" t="str" cm="1">
        <f t="array" ref="E544">IFERROR(INDEX(Month_4!$D$4:$D$250,MATCH(0,COUNTIF($E$450:E543,Month_4!$D$4:$D$250),0)),"")</f>
        <v/>
      </c>
      <c r="I544" t="str" cm="1">
        <f t="array" ref="I544">IFERROR(INDEX(Month_4!$B$4:$B$250,MATCH(0,COUNTIF($E$450:I543,Month_4!$B$4:$B$250),0)),"")</f>
        <v/>
      </c>
    </row>
    <row r="545" spans="5:9">
      <c r="E545" t="str" cm="1">
        <f t="array" ref="E545">IFERROR(INDEX(Month_4!$D$4:$D$250,MATCH(0,COUNTIF($E$450:E544,Month_4!$D$4:$D$250),0)),"")</f>
        <v/>
      </c>
      <c r="I545" t="str" cm="1">
        <f t="array" ref="I545">IFERROR(INDEX(Month_4!$B$4:$B$250,MATCH(0,COUNTIF($E$450:I544,Month_4!$B$4:$B$250),0)),"")</f>
        <v/>
      </c>
    </row>
    <row r="546" spans="5:9">
      <c r="E546" t="str" cm="1">
        <f t="array" ref="E546">IFERROR(INDEX(Month_4!$D$4:$D$250,MATCH(0,COUNTIF($E$450:E545,Month_4!$D$4:$D$250),0)),"")</f>
        <v/>
      </c>
      <c r="I546" t="str" cm="1">
        <f t="array" ref="I546">IFERROR(INDEX(Month_4!$B$4:$B$250,MATCH(0,COUNTIF($E$450:I545,Month_4!$B$4:$B$250),0)),"")</f>
        <v/>
      </c>
    </row>
    <row r="547" spans="5:9">
      <c r="E547" t="str" cm="1">
        <f t="array" ref="E547">IFERROR(INDEX(Month_4!$D$4:$D$250,MATCH(0,COUNTIF($E$450:E546,Month_4!$D$4:$D$250),0)),"")</f>
        <v/>
      </c>
      <c r="I547" t="str" cm="1">
        <f t="array" ref="I547">IFERROR(INDEX(Month_4!$B$4:$B$250,MATCH(0,COUNTIF($E$450:I546,Month_4!$B$4:$B$250),0)),"")</f>
        <v/>
      </c>
    </row>
    <row r="548" spans="5:9">
      <c r="E548" t="str" cm="1">
        <f t="array" ref="E548">IFERROR(INDEX(Month_4!$D$4:$D$250,MATCH(0,COUNTIF($E$450:E547,Month_4!$D$4:$D$250),0)),"")</f>
        <v/>
      </c>
      <c r="I548" t="str" cm="1">
        <f t="array" ref="I548">IFERROR(INDEX(Month_4!$B$4:$B$250,MATCH(0,COUNTIF($E$450:I547,Month_4!$B$4:$B$250),0)),"")</f>
        <v/>
      </c>
    </row>
    <row r="549" spans="5:9">
      <c r="E549" t="str" cm="1">
        <f t="array" ref="E549">IFERROR(INDEX(Month_4!$D$4:$D$250,MATCH(0,COUNTIF($E$450:E548,Month_4!$D$4:$D$250),0)),"")</f>
        <v/>
      </c>
      <c r="I549" t="str" cm="1">
        <f t="array" ref="I549">IFERROR(INDEX(Month_4!$B$4:$B$250,MATCH(0,COUNTIF($E$450:I548,Month_4!$B$4:$B$250),0)),"")</f>
        <v/>
      </c>
    </row>
    <row r="550" spans="5:9">
      <c r="E550" t="str" cm="1">
        <f t="array" ref="E550">IFERROR(INDEX(Month_4!$D$4:$D$250,MATCH(0,COUNTIF($E$450:E549,Month_4!$D$4:$D$250),0)),"")</f>
        <v/>
      </c>
      <c r="I550" t="str" cm="1">
        <f t="array" ref="I550">IFERROR(INDEX(Month_4!$B$4:$B$250,MATCH(0,COUNTIF($E$450:I549,Month_4!$B$4:$B$250),0)),"")</f>
        <v/>
      </c>
    </row>
    <row r="551" spans="5:9">
      <c r="E551" t="str" cm="1">
        <f t="array" ref="E551">IFERROR(INDEX(Month_4!$D$4:$D$250,MATCH(0,COUNTIF($E$450:E550,Month_4!$D$4:$D$250),0)),"")</f>
        <v/>
      </c>
      <c r="I551" t="str" cm="1">
        <f t="array" ref="I551">IFERROR(INDEX(Month_4!$B$4:$B$250,MATCH(0,COUNTIF($E$450:I550,Month_4!$B$4:$B$250),0)),"")</f>
        <v/>
      </c>
    </row>
    <row r="552" spans="5:9">
      <c r="E552" t="str" cm="1">
        <f t="array" ref="E552">IFERROR(INDEX(Month_4!$D$4:$D$250,MATCH(0,COUNTIF($E$450:E551,Month_4!$D$4:$D$250),0)),"")</f>
        <v/>
      </c>
      <c r="I552" t="str" cm="1">
        <f t="array" ref="I552">IFERROR(INDEX(Month_4!$B$4:$B$250,MATCH(0,COUNTIF($E$450:I551,Month_4!$B$4:$B$250),0)),"")</f>
        <v/>
      </c>
    </row>
    <row r="553" spans="5:9">
      <c r="E553" t="str" cm="1">
        <f t="array" ref="E553">IFERROR(INDEX(Month_4!$D$4:$D$250,MATCH(0,COUNTIF($E$450:E552,Month_4!$D$4:$D$250),0)),"")</f>
        <v/>
      </c>
      <c r="I553" t="str" cm="1">
        <f t="array" ref="I553">IFERROR(INDEX(Month_4!$B$4:$B$250,MATCH(0,COUNTIF($E$450:I552,Month_4!$B$4:$B$250),0)),"")</f>
        <v/>
      </c>
    </row>
    <row r="554" spans="5:9">
      <c r="E554" t="str" cm="1">
        <f t="array" ref="E554">IFERROR(INDEX(Month_4!$D$4:$D$250,MATCH(0,COUNTIF($E$450:E553,Month_4!$D$4:$D$250),0)),"")</f>
        <v/>
      </c>
      <c r="I554" t="str" cm="1">
        <f t="array" ref="I554">IFERROR(INDEX(Month_4!$B$4:$B$250,MATCH(0,COUNTIF($E$450:I553,Month_4!$B$4:$B$250),0)),"")</f>
        <v/>
      </c>
    </row>
    <row r="555" spans="5:9">
      <c r="E555" t="str" cm="1">
        <f t="array" ref="E555">IFERROR(INDEX(Month_4!$D$4:$D$250,MATCH(0,COUNTIF($E$450:E554,Month_4!$D$4:$D$250),0)),"")</f>
        <v/>
      </c>
      <c r="I555" t="str" cm="1">
        <f t="array" ref="I555">IFERROR(INDEX(Month_4!$B$4:$B$250,MATCH(0,COUNTIF($E$450:I554,Month_4!$B$4:$B$250),0)),"")</f>
        <v/>
      </c>
    </row>
    <row r="556" spans="5:9">
      <c r="E556" t="str" cm="1">
        <f t="array" ref="E556">IFERROR(INDEX(Month_4!$D$4:$D$250,MATCH(0,COUNTIF($E$450:E555,Month_4!$D$4:$D$250),0)),"")</f>
        <v/>
      </c>
      <c r="I556" t="str" cm="1">
        <f t="array" ref="I556">IFERROR(INDEX(Month_4!$B$4:$B$250,MATCH(0,COUNTIF($E$450:I555,Month_4!$B$4:$B$250),0)),"")</f>
        <v/>
      </c>
    </row>
    <row r="557" spans="5:9">
      <c r="E557" t="str" cm="1">
        <f t="array" ref="E557">IFERROR(INDEX(Month_4!$D$4:$D$250,MATCH(0,COUNTIF($E$450:E556,Month_4!$D$4:$D$250),0)),"")</f>
        <v/>
      </c>
      <c r="I557" t="str" cm="1">
        <f t="array" ref="I557">IFERROR(INDEX(Month_4!$B$4:$B$250,MATCH(0,COUNTIF($E$450:I556,Month_4!$B$4:$B$250),0)),"")</f>
        <v/>
      </c>
    </row>
    <row r="558" spans="5:9">
      <c r="E558" t="str" cm="1">
        <f t="array" ref="E558">IFERROR(INDEX(Month_4!$D$4:$D$250,MATCH(0,COUNTIF($E$450:E557,Month_4!$D$4:$D$250),0)),"")</f>
        <v/>
      </c>
      <c r="I558" t="str" cm="1">
        <f t="array" ref="I558">IFERROR(INDEX(Month_4!$B$4:$B$250,MATCH(0,COUNTIF($E$450:I557,Month_4!$B$4:$B$250),0)),"")</f>
        <v/>
      </c>
    </row>
    <row r="559" spans="5:9">
      <c r="E559" t="str" cm="1">
        <f t="array" ref="E559">IFERROR(INDEX(Month_4!$D$4:$D$250,MATCH(0,COUNTIF($E$450:E558,Month_4!$D$4:$D$250),0)),"")</f>
        <v/>
      </c>
      <c r="I559" t="str" cm="1">
        <f t="array" ref="I559">IFERROR(INDEX(Month_4!$B$4:$B$250,MATCH(0,COUNTIF($E$450:I558,Month_4!$B$4:$B$250),0)),"")</f>
        <v/>
      </c>
    </row>
    <row r="560" spans="5:9">
      <c r="E560" t="str" cm="1">
        <f t="array" ref="E560">IFERROR(INDEX(Month_4!$D$4:$D$250,MATCH(0,COUNTIF($E$450:E559,Month_4!$D$4:$D$250),0)),"")</f>
        <v/>
      </c>
      <c r="I560" t="str" cm="1">
        <f t="array" ref="I560">IFERROR(INDEX(Month_4!$B$4:$B$250,MATCH(0,COUNTIF($E$450:I559,Month_4!$B$4:$B$250),0)),"")</f>
        <v/>
      </c>
    </row>
    <row r="561" spans="5:9">
      <c r="E561" t="str" cm="1">
        <f t="array" ref="E561">IFERROR(INDEX(Month_4!$D$4:$D$250,MATCH(0,COUNTIF($E$450:E560,Month_4!$D$4:$D$250),0)),"")</f>
        <v/>
      </c>
      <c r="I561" t="str" cm="1">
        <f t="array" ref="I561">IFERROR(INDEX(Month_4!$B$4:$B$250,MATCH(0,COUNTIF($E$450:I560,Month_4!$B$4:$B$250),0)),"")</f>
        <v/>
      </c>
    </row>
    <row r="562" spans="5:9">
      <c r="E562" t="str" cm="1">
        <f t="array" ref="E562">IFERROR(INDEX(Month_4!$D$4:$D$250,MATCH(0,COUNTIF($E$450:E561,Month_4!$D$4:$D$250),0)),"")</f>
        <v/>
      </c>
      <c r="I562" t="str" cm="1">
        <f t="array" ref="I562">IFERROR(INDEX(Month_4!$B$4:$B$250,MATCH(0,COUNTIF($E$450:I561,Month_4!$B$4:$B$250),0)),"")</f>
        <v/>
      </c>
    </row>
    <row r="563" spans="5:9">
      <c r="E563" t="str" cm="1">
        <f t="array" ref="E563">IFERROR(INDEX(Month_4!$D$4:$D$250,MATCH(0,COUNTIF($E$450:E562,Month_4!$D$4:$D$250),0)),"")</f>
        <v/>
      </c>
      <c r="I563" t="str" cm="1">
        <f t="array" ref="I563">IFERROR(INDEX(Month_4!$B$4:$B$250,MATCH(0,COUNTIF($E$450:I562,Month_4!$B$4:$B$250),0)),"")</f>
        <v/>
      </c>
    </row>
    <row r="564" spans="5:9">
      <c r="E564" t="str" cm="1">
        <f t="array" ref="E564">IFERROR(INDEX(Month_4!$D$4:$D$250,MATCH(0,COUNTIF($E$450:E563,Month_4!$D$4:$D$250),0)),"")</f>
        <v/>
      </c>
      <c r="I564" t="str" cm="1">
        <f t="array" ref="I564">IFERROR(INDEX(Month_4!$B$4:$B$250,MATCH(0,COUNTIF($E$450:I563,Month_4!$B$4:$B$250),0)),"")</f>
        <v/>
      </c>
    </row>
    <row r="565" spans="5:9">
      <c r="E565" t="str" cm="1">
        <f t="array" ref="E565">IFERROR(INDEX(Month_4!$D$4:$D$250,MATCH(0,COUNTIF($E$450:E564,Month_4!$D$4:$D$250),0)),"")</f>
        <v/>
      </c>
      <c r="I565" t="str" cm="1">
        <f t="array" ref="I565">IFERROR(INDEX(Month_4!$B$4:$B$250,MATCH(0,COUNTIF($E$450:I564,Month_4!$B$4:$B$250),0)),"")</f>
        <v/>
      </c>
    </row>
    <row r="566" spans="5:9">
      <c r="E566" t="str" cm="1">
        <f t="array" ref="E566">IFERROR(INDEX(Month_4!$D$4:$D$250,MATCH(0,COUNTIF($E$450:E565,Month_4!$D$4:$D$250),0)),"")</f>
        <v/>
      </c>
      <c r="I566" t="str" cm="1">
        <f t="array" ref="I566">IFERROR(INDEX(Month_4!$B$4:$B$250,MATCH(0,COUNTIF($E$450:I565,Month_4!$B$4:$B$250),0)),"")</f>
        <v/>
      </c>
    </row>
    <row r="567" spans="5:9">
      <c r="E567" t="str" cm="1">
        <f t="array" ref="E567">IFERROR(INDEX(Month_4!$D$4:$D$250,MATCH(0,COUNTIF($E$450:E566,Month_4!$D$4:$D$250),0)),"")</f>
        <v/>
      </c>
      <c r="I567" t="str" cm="1">
        <f t="array" ref="I567">IFERROR(INDEX(Month_4!$B$4:$B$250,MATCH(0,COUNTIF($E$450:I566,Month_4!$B$4:$B$250),0)),"")</f>
        <v/>
      </c>
    </row>
    <row r="568" spans="5:9">
      <c r="E568" t="str" cm="1">
        <f t="array" ref="E568">IFERROR(INDEX(Month_4!$D$4:$D$250,MATCH(0,COUNTIF($E$450:E567,Month_4!$D$4:$D$250),0)),"")</f>
        <v/>
      </c>
      <c r="I568" t="str" cm="1">
        <f t="array" ref="I568">IFERROR(INDEX(Month_4!$B$4:$B$250,MATCH(0,COUNTIF($E$450:I567,Month_4!$B$4:$B$250),0)),"")</f>
        <v/>
      </c>
    </row>
    <row r="569" spans="5:9">
      <c r="E569" t="str" cm="1">
        <f t="array" ref="E569">IFERROR(INDEX(Month_4!$D$4:$D$250,MATCH(0,COUNTIF($E$450:E568,Month_4!$D$4:$D$250),0)),"")</f>
        <v/>
      </c>
      <c r="I569" t="str" cm="1">
        <f t="array" ref="I569">IFERROR(INDEX(Month_4!$B$4:$B$250,MATCH(0,COUNTIF($E$450:I568,Month_4!$B$4:$B$250),0)),"")</f>
        <v/>
      </c>
    </row>
    <row r="570" spans="5:9">
      <c r="E570" t="str" cm="1">
        <f t="array" ref="E570">IFERROR(INDEX(Month_4!$D$4:$D$250,MATCH(0,COUNTIF($E$450:E569,Month_4!$D$4:$D$250),0)),"")</f>
        <v/>
      </c>
      <c r="I570" t="str" cm="1">
        <f t="array" ref="I570">IFERROR(INDEX(Month_4!$B$4:$B$250,MATCH(0,COUNTIF($E$450:I569,Month_4!$B$4:$B$250),0)),"")</f>
        <v/>
      </c>
    </row>
    <row r="571" spans="5:9">
      <c r="E571" t="str" cm="1">
        <f t="array" ref="E571">IFERROR(INDEX(Month_4!$D$4:$D$250,MATCH(0,COUNTIF($E$450:E570,Month_4!$D$4:$D$250),0)),"")</f>
        <v/>
      </c>
      <c r="I571" t="str" cm="1">
        <f t="array" ref="I571">IFERROR(INDEX(Month_4!$B$4:$B$250,MATCH(0,COUNTIF($E$450:I570,Month_4!$B$4:$B$250),0)),"")</f>
        <v/>
      </c>
    </row>
    <row r="572" spans="5:9">
      <c r="E572" t="str" cm="1">
        <f t="array" ref="E572">IFERROR(INDEX(Month_4!$D$4:$D$250,MATCH(0,COUNTIF($E$450:E571,Month_4!$D$4:$D$250),0)),"")</f>
        <v/>
      </c>
      <c r="I572" t="str" cm="1">
        <f t="array" ref="I572">IFERROR(INDEX(Month_4!$B$4:$B$250,MATCH(0,COUNTIF($E$450:I571,Month_4!$B$4:$B$250),0)),"")</f>
        <v/>
      </c>
    </row>
    <row r="573" spans="5:9">
      <c r="E573" t="str" cm="1">
        <f t="array" ref="E573">IFERROR(INDEX(Month_4!$D$4:$D$250,MATCH(0,COUNTIF($E$450:E572,Month_4!$D$4:$D$250),0)),"")</f>
        <v/>
      </c>
      <c r="I573" t="str" cm="1">
        <f t="array" ref="I573">IFERROR(INDEX(Month_4!$B$4:$B$250,MATCH(0,COUNTIF($E$450:I572,Month_4!$B$4:$B$250),0)),"")</f>
        <v/>
      </c>
    </row>
    <row r="574" spans="5:9">
      <c r="E574" t="str" cm="1">
        <f t="array" ref="E574">IFERROR(INDEX(Month_4!$D$4:$D$250,MATCH(0,COUNTIF($E$450:E573,Month_4!$D$4:$D$250),0)),"")</f>
        <v/>
      </c>
      <c r="I574" t="str" cm="1">
        <f t="array" ref="I574">IFERROR(INDEX(Month_4!$B$4:$B$250,MATCH(0,COUNTIF($E$450:I573,Month_4!$B$4:$B$250),0)),"")</f>
        <v/>
      </c>
    </row>
    <row r="575" spans="5:9">
      <c r="E575" t="str" cm="1">
        <f t="array" ref="E575">IFERROR(INDEX(Month_4!$D$4:$D$250,MATCH(0,COUNTIF($E$450:E574,Month_4!$D$4:$D$250),0)),"")</f>
        <v/>
      </c>
      <c r="I575" t="str" cm="1">
        <f t="array" ref="I575">IFERROR(INDEX(Month_4!$B$4:$B$250,MATCH(0,COUNTIF($E$450:I574,Month_4!$B$4:$B$250),0)),"")</f>
        <v/>
      </c>
    </row>
    <row r="576" spans="5:9">
      <c r="E576" t="str" cm="1">
        <f t="array" ref="E576">IFERROR(INDEX(Month_4!$D$4:$D$250,MATCH(0,COUNTIF($E$450:E575,Month_4!$D$4:$D$250),0)),"")</f>
        <v/>
      </c>
      <c r="I576" t="str" cm="1">
        <f t="array" ref="I576">IFERROR(INDEX(Month_4!$B$4:$B$250,MATCH(0,COUNTIF($E$450:I575,Month_4!$B$4:$B$250),0)),"")</f>
        <v/>
      </c>
    </row>
    <row r="577" spans="5:9">
      <c r="E577" t="str" cm="1">
        <f t="array" ref="E577">IFERROR(INDEX(Month_4!$D$4:$D$250,MATCH(0,COUNTIF($E$450:E576,Month_4!$D$4:$D$250),0)),"")</f>
        <v/>
      </c>
      <c r="I577" t="str" cm="1">
        <f t="array" ref="I577">IFERROR(INDEX(Month_4!$B$4:$B$250,MATCH(0,COUNTIF($E$450:I576,Month_4!$B$4:$B$250),0)),"")</f>
        <v/>
      </c>
    </row>
    <row r="578" spans="5:9">
      <c r="E578" t="str" cm="1">
        <f t="array" ref="E578">IFERROR(INDEX(Month_4!$D$4:$D$250,MATCH(0,COUNTIF($E$450:E577,Month_4!$D$4:$D$250),0)),"")</f>
        <v/>
      </c>
      <c r="I578" t="str" cm="1">
        <f t="array" ref="I578">IFERROR(INDEX(Month_4!$B$4:$B$250,MATCH(0,COUNTIF($E$450:I577,Month_4!$B$4:$B$250),0)),"")</f>
        <v/>
      </c>
    </row>
    <row r="579" spans="5:9">
      <c r="E579" t="str" cm="1">
        <f t="array" ref="E579">IFERROR(INDEX(Month_4!$D$4:$D$250,MATCH(0,COUNTIF($E$450:E578,Month_4!$D$4:$D$250),0)),"")</f>
        <v/>
      </c>
      <c r="I579" t="str" cm="1">
        <f t="array" ref="I579">IFERROR(INDEX(Month_4!$B$4:$B$250,MATCH(0,COUNTIF($E$450:I578,Month_4!$B$4:$B$250),0)),"")</f>
        <v/>
      </c>
    </row>
    <row r="580" spans="5:9">
      <c r="E580" t="str" cm="1">
        <f t="array" ref="E580">IFERROR(INDEX(Month_4!$D$4:$D$250,MATCH(0,COUNTIF($E$450:E579,Month_4!$D$4:$D$250),0)),"")</f>
        <v/>
      </c>
      <c r="I580" t="str" cm="1">
        <f t="array" ref="I580">IFERROR(INDEX(Month_4!$B$4:$B$250,MATCH(0,COUNTIF($E$450:I579,Month_4!$B$4:$B$250),0)),"")</f>
        <v/>
      </c>
    </row>
    <row r="581" spans="5:9">
      <c r="E581" t="str" cm="1">
        <f t="array" ref="E581">IFERROR(INDEX(Month_4!$D$4:$D$250,MATCH(0,COUNTIF($E$450:E580,Month_4!$D$4:$D$250),0)),"")</f>
        <v/>
      </c>
      <c r="I581" t="str" cm="1">
        <f t="array" ref="I581">IFERROR(INDEX(Month_4!$B$4:$B$250,MATCH(0,COUNTIF($E$450:I580,Month_4!$B$4:$B$250),0)),"")</f>
        <v/>
      </c>
    </row>
    <row r="582" spans="5:9">
      <c r="E582" t="str" cm="1">
        <f t="array" ref="E582">IFERROR(INDEX(Month_4!$D$4:$D$250,MATCH(0,COUNTIF($E$450:E581,Month_4!$D$4:$D$250),0)),"")</f>
        <v/>
      </c>
      <c r="I582" t="str" cm="1">
        <f t="array" ref="I582">IFERROR(INDEX(Month_4!$B$4:$B$250,MATCH(0,COUNTIF($E$450:I581,Month_4!$B$4:$B$250),0)),"")</f>
        <v/>
      </c>
    </row>
    <row r="583" spans="5:9">
      <c r="E583" t="str" cm="1">
        <f t="array" ref="E583">IFERROR(INDEX(Month_4!$D$4:$D$250,MATCH(0,COUNTIF($E$450:E582,Month_4!$D$4:$D$250),0)),"")</f>
        <v/>
      </c>
      <c r="I583" t="str" cm="1">
        <f t="array" ref="I583">IFERROR(INDEX(Month_4!$B$4:$B$250,MATCH(0,COUNTIF($E$450:I582,Month_4!$B$4:$B$250),0)),"")</f>
        <v/>
      </c>
    </row>
    <row r="584" spans="5:9">
      <c r="E584" t="str" cm="1">
        <f t="array" ref="E584">IFERROR(INDEX(Month_4!$D$4:$D$250,MATCH(0,COUNTIF($E$450:E583,Month_4!$D$4:$D$250),0)),"")</f>
        <v/>
      </c>
      <c r="I584" t="str" cm="1">
        <f t="array" ref="I584">IFERROR(INDEX(Month_4!$B$4:$B$250,MATCH(0,COUNTIF($E$450:I583,Month_4!$B$4:$B$250),0)),"")</f>
        <v/>
      </c>
    </row>
    <row r="585" spans="5:9">
      <c r="E585" t="str" cm="1">
        <f t="array" ref="E585">IFERROR(INDEX(Month_4!$D$4:$D$250,MATCH(0,COUNTIF($E$450:E584,Month_4!$D$4:$D$250),0)),"")</f>
        <v/>
      </c>
      <c r="I585" t="str" cm="1">
        <f t="array" ref="I585">IFERROR(INDEX(Month_4!$B$4:$B$250,MATCH(0,COUNTIF($E$450:I584,Month_4!$B$4:$B$250),0)),"")</f>
        <v/>
      </c>
    </row>
    <row r="586" spans="5:9">
      <c r="E586" t="str" cm="1">
        <f t="array" ref="E586">IFERROR(INDEX(Month_4!$D$4:$D$250,MATCH(0,COUNTIF($E$450:E585,Month_4!$D$4:$D$250),0)),"")</f>
        <v/>
      </c>
      <c r="I586" t="str" cm="1">
        <f t="array" ref="I586">IFERROR(INDEX(Month_4!$B$4:$B$250,MATCH(0,COUNTIF($E$450:I585,Month_4!$B$4:$B$250),0)),"")</f>
        <v/>
      </c>
    </row>
    <row r="587" spans="5:9">
      <c r="E587" t="str" cm="1">
        <f t="array" ref="E587">IFERROR(INDEX(Month_4!$D$4:$D$250,MATCH(0,COUNTIF($E$450:E586,Month_4!$D$4:$D$250),0)),"")</f>
        <v/>
      </c>
      <c r="I587" t="str" cm="1">
        <f t="array" ref="I587">IFERROR(INDEX(Month_4!$B$4:$B$250,MATCH(0,COUNTIF($E$450:I586,Month_4!$B$4:$B$250),0)),"")</f>
        <v/>
      </c>
    </row>
    <row r="588" spans="5:9">
      <c r="E588" t="str" cm="1">
        <f t="array" ref="E588">IFERROR(INDEX(Month_4!$D$4:$D$250,MATCH(0,COUNTIF($E$450:E587,Month_4!$D$4:$D$250),0)),"")</f>
        <v/>
      </c>
      <c r="I588" t="str" cm="1">
        <f t="array" ref="I588">IFERROR(INDEX(Month_4!$B$4:$B$250,MATCH(0,COUNTIF($E$450:I587,Month_4!$B$4:$B$250),0)),"")</f>
        <v/>
      </c>
    </row>
    <row r="589" spans="5:9">
      <c r="E589" t="str" cm="1">
        <f t="array" ref="E589">IFERROR(INDEX(Month_4!$D$4:$D$250,MATCH(0,COUNTIF($E$450:E588,Month_4!$D$4:$D$250),0)),"")</f>
        <v/>
      </c>
      <c r="I589" t="str" cm="1">
        <f t="array" ref="I589">IFERROR(INDEX(Month_4!$B$4:$B$250,MATCH(0,COUNTIF($E$450:I588,Month_4!$B$4:$B$250),0)),"")</f>
        <v/>
      </c>
    </row>
    <row r="590" spans="5:9">
      <c r="E590" t="str" cm="1">
        <f t="array" ref="E590">IFERROR(INDEX(Month_4!$D$4:$D$250,MATCH(0,COUNTIF($E$450:E589,Month_4!$D$4:$D$250),0)),"")</f>
        <v/>
      </c>
      <c r="I590" t="str" cm="1">
        <f t="array" ref="I590">IFERROR(INDEX(Month_4!$B$4:$B$250,MATCH(0,COUNTIF($E$450:I589,Month_4!$B$4:$B$250),0)),"")</f>
        <v/>
      </c>
    </row>
    <row r="591" spans="5:9">
      <c r="E591" t="str" cm="1">
        <f t="array" ref="E591">IFERROR(INDEX(Month_4!$D$4:$D$250,MATCH(0,COUNTIF($E$450:E590,Month_4!$D$4:$D$250),0)),"")</f>
        <v/>
      </c>
      <c r="I591" t="str" cm="1">
        <f t="array" ref="I591">IFERROR(INDEX(Month_4!$B$4:$B$250,MATCH(0,COUNTIF($E$450:I590,Month_4!$B$4:$B$250),0)),"")</f>
        <v/>
      </c>
    </row>
    <row r="592" spans="5:9">
      <c r="E592" t="str" cm="1">
        <f t="array" ref="E592">IFERROR(INDEX(Month_4!$D$4:$D$250,MATCH(0,COUNTIF($E$450:E591,Month_4!$D$4:$D$250),0)),"")</f>
        <v/>
      </c>
      <c r="I592" t="str" cm="1">
        <f t="array" ref="I592">IFERROR(INDEX(Month_4!$B$4:$B$250,MATCH(0,COUNTIF($E$450:I591,Month_4!$B$4:$B$250),0)),"")</f>
        <v/>
      </c>
    </row>
    <row r="593" spans="5:9">
      <c r="E593" t="str" cm="1">
        <f t="array" ref="E593">IFERROR(INDEX(Month_4!$D$4:$D$250,MATCH(0,COUNTIF($E$450:E592,Month_4!$D$4:$D$250),0)),"")</f>
        <v/>
      </c>
      <c r="I593" t="str" cm="1">
        <f t="array" ref="I593">IFERROR(INDEX(Month_4!$B$4:$B$250,MATCH(0,COUNTIF($E$450:I592,Month_4!$B$4:$B$250),0)),"")</f>
        <v/>
      </c>
    </row>
    <row r="594" spans="5:9">
      <c r="E594" t="str" cm="1">
        <f t="array" ref="E594">IFERROR(INDEX(Month_4!$D$4:$D$250,MATCH(0,COUNTIF($E$450:E593,Month_4!$D$4:$D$250),0)),"")</f>
        <v/>
      </c>
      <c r="I594" t="str" cm="1">
        <f t="array" ref="I594">IFERROR(INDEX(Month_4!$B$4:$B$250,MATCH(0,COUNTIF($E$450:I593,Month_4!$B$4:$B$250),0)),"")</f>
        <v/>
      </c>
    </row>
    <row r="595" spans="5:9">
      <c r="E595" t="str" cm="1">
        <f t="array" ref="E595">IFERROR(INDEX(Month_4!$D$4:$D$250,MATCH(0,COUNTIF($E$450:E594,Month_4!$D$4:$D$250),0)),"")</f>
        <v/>
      </c>
      <c r="I595" t="str" cm="1">
        <f t="array" ref="I595">IFERROR(INDEX(Month_4!$B$4:$B$250,MATCH(0,COUNTIF($E$450:I594,Month_4!$B$4:$B$250),0)),"")</f>
        <v/>
      </c>
    </row>
    <row r="596" spans="5:9">
      <c r="E596" t="str" cm="1">
        <f t="array" ref="E596">IFERROR(INDEX(Month_4!$D$4:$D$250,MATCH(0,COUNTIF($E$450:E595,Month_4!$D$4:$D$250),0)),"")</f>
        <v/>
      </c>
      <c r="I596" t="str" cm="1">
        <f t="array" ref="I596">IFERROR(INDEX(Month_4!$B$4:$B$250,MATCH(0,COUNTIF($E$450:I595,Month_4!$B$4:$B$250),0)),"")</f>
        <v/>
      </c>
    </row>
    <row r="597" spans="5:9">
      <c r="E597" t="str" cm="1">
        <f t="array" ref="E597">IFERROR(INDEX(Month_4!$D$4:$D$250,MATCH(0,COUNTIF($E$450:E596,Month_4!$D$4:$D$250),0)),"")</f>
        <v/>
      </c>
      <c r="I597" t="str" cm="1">
        <f t="array" ref="I597">IFERROR(INDEX(Month_4!$B$4:$B$250,MATCH(0,COUNTIF($E$450:I596,Month_4!$B$4:$B$250),0)),"")</f>
        <v/>
      </c>
    </row>
    <row r="598" spans="5:9">
      <c r="E598" t="str" cm="1">
        <f t="array" ref="E598">IFERROR(INDEX(Month_4!$D$4:$D$250,MATCH(0,COUNTIF($E$450:E597,Month_4!$D$4:$D$250),0)),"")</f>
        <v/>
      </c>
      <c r="I598" t="str" cm="1">
        <f t="array" ref="I598">IFERROR(INDEX(Month_4!$B$4:$B$250,MATCH(0,COUNTIF($E$450:I597,Month_4!$B$4:$B$250),0)),"")</f>
        <v/>
      </c>
    </row>
    <row r="599" spans="5:9">
      <c r="E599" t="str" cm="1">
        <f t="array" ref="E599">IFERROR(INDEX(Month_4!$D$4:$D$250,MATCH(0,COUNTIF($E$450:E598,Month_4!$D$4:$D$250),0)),"")</f>
        <v/>
      </c>
      <c r="I599" t="str" cm="1">
        <f t="array" ref="I599">IFERROR(INDEX(Month_4!$B$4:$B$250,MATCH(0,COUNTIF($E$450:I598,Month_4!$B$4:$B$250),0)),"")</f>
        <v/>
      </c>
    </row>
    <row r="600" spans="5:9">
      <c r="E600" t="str" cm="1">
        <f t="array" ref="E600">IFERROR(INDEX(Month_4!$D$4:$D$250,MATCH(0,COUNTIF($E$450:E599,Month_4!$D$4:$D$250),0)),"")</f>
        <v/>
      </c>
      <c r="I600" t="str" cm="1">
        <f t="array" ref="I600">IFERROR(INDEX(Month_4!$B$4:$B$250,MATCH(0,COUNTIF($E$450:I599,Month_4!$B$4:$B$250),0)),"")</f>
        <v/>
      </c>
    </row>
    <row r="601" spans="5:9">
      <c r="E601" cm="1">
        <f t="array" ref="E601">IFERROR(INDEX(Month_5!$D$4:$D$250,MATCH(0,COUNTIF($E$600:E600,Month_5!$D$4:$D$250),0)),"")</f>
        <v>0</v>
      </c>
      <c r="I601" cm="1">
        <f t="array" ref="I601">IFERROR(INDEX(Month_5!$B$4:$B$250,MATCH(0,COUNTIF($E$600:I600,Month_5!$B$4:$B$250),0)),"")</f>
        <v>0</v>
      </c>
    </row>
    <row r="602" spans="5:9">
      <c r="E602" t="str" cm="1">
        <f t="array" ref="E602">IFERROR(INDEX(Month_5!$D$4:$D$250,MATCH(0,COUNTIF($E$600:E601,Month_5!$D$4:$D$250),0)),"")</f>
        <v/>
      </c>
      <c r="I602" t="str" cm="1">
        <f t="array" ref="I602">IFERROR(INDEX(Month_5!$B$4:$B$250,MATCH(0,COUNTIF($E$600:I601,Month_5!$B$4:$B$250),0)),"")</f>
        <v/>
      </c>
    </row>
    <row r="603" spans="5:9">
      <c r="E603" t="str" cm="1">
        <f t="array" ref="E603">IFERROR(INDEX(Month_5!$D$4:$D$250,MATCH(0,COUNTIF($E$600:E602,Month_5!$D$4:$D$250),0)),"")</f>
        <v/>
      </c>
      <c r="I603" t="str" cm="1">
        <f t="array" ref="I603">IFERROR(INDEX(Month_5!$B$4:$B$250,MATCH(0,COUNTIF($E$600:I602,Month_5!$B$4:$B$250),0)),"")</f>
        <v/>
      </c>
    </row>
    <row r="604" spans="5:9">
      <c r="E604" t="str" cm="1">
        <f t="array" ref="E604">IFERROR(INDEX(Month_5!$D$4:$D$250,MATCH(0,COUNTIF($E$600:E603,Month_5!$D$4:$D$250),0)),"")</f>
        <v/>
      </c>
      <c r="I604" t="str" cm="1">
        <f t="array" ref="I604">IFERROR(INDEX(Month_5!$B$4:$B$250,MATCH(0,COUNTIF($E$600:I603,Month_5!$B$4:$B$250),0)),"")</f>
        <v/>
      </c>
    </row>
    <row r="605" spans="5:9">
      <c r="E605" t="str" cm="1">
        <f t="array" ref="E605">IFERROR(INDEX(Month_5!$D$4:$D$250,MATCH(0,COUNTIF($E$600:E604,Month_5!$D$4:$D$250),0)),"")</f>
        <v/>
      </c>
      <c r="I605" t="str" cm="1">
        <f t="array" ref="I605">IFERROR(INDEX(Month_5!$B$4:$B$250,MATCH(0,COUNTIF($E$600:I604,Month_5!$B$4:$B$250),0)),"")</f>
        <v/>
      </c>
    </row>
    <row r="606" spans="5:9">
      <c r="E606" t="str" cm="1">
        <f t="array" ref="E606">IFERROR(INDEX(Month_5!$D$4:$D$250,MATCH(0,COUNTIF($E$600:E605,Month_5!$D$4:$D$250),0)),"")</f>
        <v/>
      </c>
      <c r="I606" t="str" cm="1">
        <f t="array" ref="I606">IFERROR(INDEX(Month_5!$B$4:$B$250,MATCH(0,COUNTIF($E$600:I605,Month_5!$B$4:$B$250),0)),"")</f>
        <v/>
      </c>
    </row>
    <row r="607" spans="5:9">
      <c r="E607" t="str" cm="1">
        <f t="array" ref="E607">IFERROR(INDEX(Month_5!$D$4:$D$250,MATCH(0,COUNTIF($E$600:E606,Month_5!$D$4:$D$250),0)),"")</f>
        <v/>
      </c>
      <c r="I607" t="str" cm="1">
        <f t="array" ref="I607">IFERROR(INDEX(Month_5!$B$4:$B$250,MATCH(0,COUNTIF($E$600:I606,Month_5!$B$4:$B$250),0)),"")</f>
        <v/>
      </c>
    </row>
    <row r="608" spans="5:9">
      <c r="E608" t="str" cm="1">
        <f t="array" ref="E608">IFERROR(INDEX(Month_5!$D$4:$D$250,MATCH(0,COUNTIF($E$600:E607,Month_5!$D$4:$D$250),0)),"")</f>
        <v/>
      </c>
      <c r="I608" t="str" cm="1">
        <f t="array" ref="I608">IFERROR(INDEX(Month_5!$B$4:$B$250,MATCH(0,COUNTIF($E$600:I607,Month_5!$B$4:$B$250),0)),"")</f>
        <v/>
      </c>
    </row>
    <row r="609" spans="5:9">
      <c r="E609" t="str" cm="1">
        <f t="array" ref="E609">IFERROR(INDEX(Month_5!$D$4:$D$250,MATCH(0,COUNTIF($E$600:E608,Month_5!$D$4:$D$250),0)),"")</f>
        <v/>
      </c>
      <c r="I609" t="str" cm="1">
        <f t="array" ref="I609">IFERROR(INDEX(Month_5!$B$4:$B$250,MATCH(0,COUNTIF($E$600:I608,Month_5!$B$4:$B$250),0)),"")</f>
        <v/>
      </c>
    </row>
    <row r="610" spans="5:9">
      <c r="E610" t="str" cm="1">
        <f t="array" ref="E610">IFERROR(INDEX(Month_5!$D$4:$D$250,MATCH(0,COUNTIF($E$600:E609,Month_5!$D$4:$D$250),0)),"")</f>
        <v/>
      </c>
      <c r="I610" t="str" cm="1">
        <f t="array" ref="I610">IFERROR(INDEX(Month_5!$B$4:$B$250,MATCH(0,COUNTIF($E$600:I609,Month_5!$B$4:$B$250),0)),"")</f>
        <v/>
      </c>
    </row>
    <row r="611" spans="5:9">
      <c r="E611" t="str" cm="1">
        <f t="array" ref="E611">IFERROR(INDEX(Month_5!$D$4:$D$250,MATCH(0,COUNTIF($E$600:E610,Month_5!$D$4:$D$250),0)),"")</f>
        <v/>
      </c>
      <c r="I611" t="str" cm="1">
        <f t="array" ref="I611">IFERROR(INDEX(Month_5!$B$4:$B$250,MATCH(0,COUNTIF($E$600:I610,Month_5!$B$4:$B$250),0)),"")</f>
        <v/>
      </c>
    </row>
    <row r="612" spans="5:9">
      <c r="E612" t="str" cm="1">
        <f t="array" ref="E612">IFERROR(INDEX(Month_5!$D$4:$D$250,MATCH(0,COUNTIF($E$600:E611,Month_5!$D$4:$D$250),0)),"")</f>
        <v/>
      </c>
      <c r="I612" t="str" cm="1">
        <f t="array" ref="I612">IFERROR(INDEX(Month_5!$B$4:$B$250,MATCH(0,COUNTIF($E$600:I611,Month_5!$B$4:$B$250),0)),"")</f>
        <v/>
      </c>
    </row>
    <row r="613" spans="5:9">
      <c r="E613" t="str" cm="1">
        <f t="array" ref="E613">IFERROR(INDEX(Month_5!$D$4:$D$250,MATCH(0,COUNTIF($E$600:E612,Month_5!$D$4:$D$250),0)),"")</f>
        <v/>
      </c>
      <c r="I613" t="str" cm="1">
        <f t="array" ref="I613">IFERROR(INDEX(Month_5!$B$4:$B$250,MATCH(0,COUNTIF($E$600:I612,Month_5!$B$4:$B$250),0)),"")</f>
        <v/>
      </c>
    </row>
    <row r="614" spans="5:9">
      <c r="E614" t="str" cm="1">
        <f t="array" ref="E614">IFERROR(INDEX(Month_5!$D$4:$D$250,MATCH(0,COUNTIF($E$600:E613,Month_5!$D$4:$D$250),0)),"")</f>
        <v/>
      </c>
      <c r="I614" t="str" cm="1">
        <f t="array" ref="I614">IFERROR(INDEX(Month_5!$B$4:$B$250,MATCH(0,COUNTIF($E$600:I613,Month_5!$B$4:$B$250),0)),"")</f>
        <v/>
      </c>
    </row>
    <row r="615" spans="5:9">
      <c r="E615" t="str" cm="1">
        <f t="array" ref="E615">IFERROR(INDEX(Month_5!$D$4:$D$250,MATCH(0,COUNTIF($E$600:E614,Month_5!$D$4:$D$250),0)),"")</f>
        <v/>
      </c>
      <c r="I615" t="str" cm="1">
        <f t="array" ref="I615">IFERROR(INDEX(Month_5!$B$4:$B$250,MATCH(0,COUNTIF($E$600:I614,Month_5!$B$4:$B$250),0)),"")</f>
        <v/>
      </c>
    </row>
    <row r="616" spans="5:9">
      <c r="E616" t="str" cm="1">
        <f t="array" ref="E616">IFERROR(INDEX(Month_5!$D$4:$D$250,MATCH(0,COUNTIF($E$600:E615,Month_5!$D$4:$D$250),0)),"")</f>
        <v/>
      </c>
      <c r="I616" t="str" cm="1">
        <f t="array" ref="I616">IFERROR(INDEX(Month_5!$B$4:$B$250,MATCH(0,COUNTIF($E$600:I615,Month_5!$B$4:$B$250),0)),"")</f>
        <v/>
      </c>
    </row>
    <row r="617" spans="5:9">
      <c r="E617" t="str" cm="1">
        <f t="array" ref="E617">IFERROR(INDEX(Month_5!$D$4:$D$250,MATCH(0,COUNTIF($E$600:E616,Month_5!$D$4:$D$250),0)),"")</f>
        <v/>
      </c>
      <c r="I617" t="str" cm="1">
        <f t="array" ref="I617">IFERROR(INDEX(Month_5!$B$4:$B$250,MATCH(0,COUNTIF($E$600:I616,Month_5!$B$4:$B$250),0)),"")</f>
        <v/>
      </c>
    </row>
    <row r="618" spans="5:9">
      <c r="E618" t="str" cm="1">
        <f t="array" ref="E618">IFERROR(INDEX(Month_5!$D$4:$D$250,MATCH(0,COUNTIF($E$600:E617,Month_5!$D$4:$D$250),0)),"")</f>
        <v/>
      </c>
      <c r="I618" t="str" cm="1">
        <f t="array" ref="I618">IFERROR(INDEX(Month_5!$B$4:$B$250,MATCH(0,COUNTIF($E$600:I617,Month_5!$B$4:$B$250),0)),"")</f>
        <v/>
      </c>
    </row>
    <row r="619" spans="5:9">
      <c r="E619" t="str" cm="1">
        <f t="array" ref="E619">IFERROR(INDEX(Month_5!$D$4:$D$250,MATCH(0,COUNTIF($E$600:E618,Month_5!$D$4:$D$250),0)),"")</f>
        <v/>
      </c>
      <c r="I619" t="str" cm="1">
        <f t="array" ref="I619">IFERROR(INDEX(Month_5!$B$4:$B$250,MATCH(0,COUNTIF($E$600:I618,Month_5!$B$4:$B$250),0)),"")</f>
        <v/>
      </c>
    </row>
    <row r="620" spans="5:9">
      <c r="E620" t="str" cm="1">
        <f t="array" ref="E620">IFERROR(INDEX(Month_5!$D$4:$D$250,MATCH(0,COUNTIF($E$600:E619,Month_5!$D$4:$D$250),0)),"")</f>
        <v/>
      </c>
      <c r="I620" t="str" cm="1">
        <f t="array" ref="I620">IFERROR(INDEX(Month_5!$B$4:$B$250,MATCH(0,COUNTIF($E$600:I619,Month_5!$B$4:$B$250),0)),"")</f>
        <v/>
      </c>
    </row>
    <row r="621" spans="5:9">
      <c r="E621" t="str" cm="1">
        <f t="array" ref="E621">IFERROR(INDEX(Month_5!$D$4:$D$250,MATCH(0,COUNTIF($E$600:E620,Month_5!$D$4:$D$250),0)),"")</f>
        <v/>
      </c>
      <c r="I621" t="str" cm="1">
        <f t="array" ref="I621">IFERROR(INDEX(Month_5!$B$4:$B$250,MATCH(0,COUNTIF($E$600:I620,Month_5!$B$4:$B$250),0)),"")</f>
        <v/>
      </c>
    </row>
    <row r="622" spans="5:9">
      <c r="E622" t="str" cm="1">
        <f t="array" ref="E622">IFERROR(INDEX(Month_5!$D$4:$D$250,MATCH(0,COUNTIF($E$600:E621,Month_5!$D$4:$D$250),0)),"")</f>
        <v/>
      </c>
      <c r="I622" t="str" cm="1">
        <f t="array" ref="I622">IFERROR(INDEX(Month_5!$B$4:$B$250,MATCH(0,COUNTIF($E$600:I621,Month_5!$B$4:$B$250),0)),"")</f>
        <v/>
      </c>
    </row>
    <row r="623" spans="5:9">
      <c r="E623" t="str" cm="1">
        <f t="array" ref="E623">IFERROR(INDEX(Month_5!$D$4:$D$250,MATCH(0,COUNTIF($E$600:E622,Month_5!$D$4:$D$250),0)),"")</f>
        <v/>
      </c>
      <c r="I623" t="str" cm="1">
        <f t="array" ref="I623">IFERROR(INDEX(Month_5!$B$4:$B$250,MATCH(0,COUNTIF($E$600:I622,Month_5!$B$4:$B$250),0)),"")</f>
        <v/>
      </c>
    </row>
    <row r="624" spans="5:9">
      <c r="E624" t="str" cm="1">
        <f t="array" ref="E624">IFERROR(INDEX(Month_5!$D$4:$D$250,MATCH(0,COUNTIF($E$600:E623,Month_5!$D$4:$D$250),0)),"")</f>
        <v/>
      </c>
      <c r="I624" t="str" cm="1">
        <f t="array" ref="I624">IFERROR(INDEX(Month_5!$B$4:$B$250,MATCH(0,COUNTIF($E$600:I623,Month_5!$B$4:$B$250),0)),"")</f>
        <v/>
      </c>
    </row>
    <row r="625" spans="5:9">
      <c r="E625" t="str" cm="1">
        <f t="array" ref="E625">IFERROR(INDEX(Month_5!$D$4:$D$250,MATCH(0,COUNTIF($E$600:E624,Month_5!$D$4:$D$250),0)),"")</f>
        <v/>
      </c>
      <c r="I625" t="str" cm="1">
        <f t="array" ref="I625">IFERROR(INDEX(Month_5!$B$4:$B$250,MATCH(0,COUNTIF($E$600:I624,Month_5!$B$4:$B$250),0)),"")</f>
        <v/>
      </c>
    </row>
    <row r="626" spans="5:9">
      <c r="E626" t="str" cm="1">
        <f t="array" ref="E626">IFERROR(INDEX(Month_5!$D$4:$D$250,MATCH(0,COUNTIF($E$600:E625,Month_5!$D$4:$D$250),0)),"")</f>
        <v/>
      </c>
      <c r="I626" t="str" cm="1">
        <f t="array" ref="I626">IFERROR(INDEX(Month_5!$B$4:$B$250,MATCH(0,COUNTIF($E$600:I625,Month_5!$B$4:$B$250),0)),"")</f>
        <v/>
      </c>
    </row>
    <row r="627" spans="5:9">
      <c r="E627" t="str" cm="1">
        <f t="array" ref="E627">IFERROR(INDEX(Month_5!$D$4:$D$250,MATCH(0,COUNTIF($E$600:E626,Month_5!$D$4:$D$250),0)),"")</f>
        <v/>
      </c>
      <c r="I627" t="str" cm="1">
        <f t="array" ref="I627">IFERROR(INDEX(Month_5!$B$4:$B$250,MATCH(0,COUNTIF($E$600:I626,Month_5!$B$4:$B$250),0)),"")</f>
        <v/>
      </c>
    </row>
    <row r="628" spans="5:9">
      <c r="E628" t="str" cm="1">
        <f t="array" ref="E628">IFERROR(INDEX(Month_5!$D$4:$D$250,MATCH(0,COUNTIF($E$600:E627,Month_5!$D$4:$D$250),0)),"")</f>
        <v/>
      </c>
      <c r="I628" t="str" cm="1">
        <f t="array" ref="I628">IFERROR(INDEX(Month_5!$B$4:$B$250,MATCH(0,COUNTIF($E$600:I627,Month_5!$B$4:$B$250),0)),"")</f>
        <v/>
      </c>
    </row>
    <row r="629" spans="5:9">
      <c r="E629" t="str" cm="1">
        <f t="array" ref="E629">IFERROR(INDEX(Month_5!$D$4:$D$250,MATCH(0,COUNTIF($E$600:E628,Month_5!$D$4:$D$250),0)),"")</f>
        <v/>
      </c>
      <c r="I629" t="str" cm="1">
        <f t="array" ref="I629">IFERROR(INDEX(Month_5!$B$4:$B$250,MATCH(0,COUNTIF($E$600:I628,Month_5!$B$4:$B$250),0)),"")</f>
        <v/>
      </c>
    </row>
    <row r="630" spans="5:9">
      <c r="E630" t="str" cm="1">
        <f t="array" ref="E630">IFERROR(INDEX(Month_5!$D$4:$D$250,MATCH(0,COUNTIF($E$600:E629,Month_5!$D$4:$D$250),0)),"")</f>
        <v/>
      </c>
      <c r="I630" t="str" cm="1">
        <f t="array" ref="I630">IFERROR(INDEX(Month_5!$B$4:$B$250,MATCH(0,COUNTIF($E$600:I629,Month_5!$B$4:$B$250),0)),"")</f>
        <v/>
      </c>
    </row>
    <row r="631" spans="5:9">
      <c r="E631" t="str" cm="1">
        <f t="array" ref="E631">IFERROR(INDEX(Month_5!$D$4:$D$250,MATCH(0,COUNTIF($E$600:E630,Month_5!$D$4:$D$250),0)),"")</f>
        <v/>
      </c>
      <c r="I631" t="str" cm="1">
        <f t="array" ref="I631">IFERROR(INDEX(Month_5!$B$4:$B$250,MATCH(0,COUNTIF($E$600:I630,Month_5!$B$4:$B$250),0)),"")</f>
        <v/>
      </c>
    </row>
    <row r="632" spans="5:9">
      <c r="E632" t="str" cm="1">
        <f t="array" ref="E632">IFERROR(INDEX(Month_5!$D$4:$D$250,MATCH(0,COUNTIF($E$600:E631,Month_5!$D$4:$D$250),0)),"")</f>
        <v/>
      </c>
      <c r="I632" t="str" cm="1">
        <f t="array" ref="I632">IFERROR(INDEX(Month_5!$B$4:$B$250,MATCH(0,COUNTIF($E$600:I631,Month_5!$B$4:$B$250),0)),"")</f>
        <v/>
      </c>
    </row>
    <row r="633" spans="5:9">
      <c r="E633" t="str" cm="1">
        <f t="array" ref="E633">IFERROR(INDEX(Month_5!$D$4:$D$250,MATCH(0,COUNTIF($E$600:E632,Month_5!$D$4:$D$250),0)),"")</f>
        <v/>
      </c>
      <c r="I633" t="str" cm="1">
        <f t="array" ref="I633">IFERROR(INDEX(Month_5!$B$4:$B$250,MATCH(0,COUNTIF($E$600:I632,Month_5!$B$4:$B$250),0)),"")</f>
        <v/>
      </c>
    </row>
    <row r="634" spans="5:9">
      <c r="E634" t="str" cm="1">
        <f t="array" ref="E634">IFERROR(INDEX(Month_5!$D$4:$D$250,MATCH(0,COUNTIF($E$600:E633,Month_5!$D$4:$D$250),0)),"")</f>
        <v/>
      </c>
      <c r="I634" t="str" cm="1">
        <f t="array" ref="I634">IFERROR(INDEX(Month_5!$B$4:$B$250,MATCH(0,COUNTIF($E$600:I633,Month_5!$B$4:$B$250),0)),"")</f>
        <v/>
      </c>
    </row>
    <row r="635" spans="5:9">
      <c r="E635" t="str" cm="1">
        <f t="array" ref="E635">IFERROR(INDEX(Month_5!$D$4:$D$250,MATCH(0,COUNTIF($E$600:E634,Month_5!$D$4:$D$250),0)),"")</f>
        <v/>
      </c>
      <c r="I635" t="str" cm="1">
        <f t="array" ref="I635">IFERROR(INDEX(Month_5!$B$4:$B$250,MATCH(0,COUNTIF($E$600:I634,Month_5!$B$4:$B$250),0)),"")</f>
        <v/>
      </c>
    </row>
    <row r="636" spans="5:9">
      <c r="E636" t="str" cm="1">
        <f t="array" ref="E636">IFERROR(INDEX(Month_5!$D$4:$D$250,MATCH(0,COUNTIF($E$600:E635,Month_5!$D$4:$D$250),0)),"")</f>
        <v/>
      </c>
      <c r="I636" t="str" cm="1">
        <f t="array" ref="I636">IFERROR(INDEX(Month_5!$B$4:$B$250,MATCH(0,COUNTIF($E$600:I635,Month_5!$B$4:$B$250),0)),"")</f>
        <v/>
      </c>
    </row>
    <row r="637" spans="5:9">
      <c r="E637" t="str" cm="1">
        <f t="array" ref="E637">IFERROR(INDEX(Month_5!$D$4:$D$250,MATCH(0,COUNTIF($E$600:E636,Month_5!$D$4:$D$250),0)),"")</f>
        <v/>
      </c>
      <c r="I637" t="str" cm="1">
        <f t="array" ref="I637">IFERROR(INDEX(Month_5!$B$4:$B$250,MATCH(0,COUNTIF($E$600:I636,Month_5!$B$4:$B$250),0)),"")</f>
        <v/>
      </c>
    </row>
    <row r="638" spans="5:9">
      <c r="E638" t="str" cm="1">
        <f t="array" ref="E638">IFERROR(INDEX(Month_5!$D$4:$D$250,MATCH(0,COUNTIF($E$600:E637,Month_5!$D$4:$D$250),0)),"")</f>
        <v/>
      </c>
      <c r="I638" t="str" cm="1">
        <f t="array" ref="I638">IFERROR(INDEX(Month_5!$B$4:$B$250,MATCH(0,COUNTIF($E$600:I637,Month_5!$B$4:$B$250),0)),"")</f>
        <v/>
      </c>
    </row>
    <row r="639" spans="5:9">
      <c r="E639" t="str" cm="1">
        <f t="array" ref="E639">IFERROR(INDEX(Month_5!$D$4:$D$250,MATCH(0,COUNTIF($E$600:E638,Month_5!$D$4:$D$250),0)),"")</f>
        <v/>
      </c>
      <c r="I639" t="str" cm="1">
        <f t="array" ref="I639">IFERROR(INDEX(Month_5!$B$4:$B$250,MATCH(0,COUNTIF($E$600:I638,Month_5!$B$4:$B$250),0)),"")</f>
        <v/>
      </c>
    </row>
    <row r="640" spans="5:9">
      <c r="E640" t="str" cm="1">
        <f t="array" ref="E640">IFERROR(INDEX(Month_5!$D$4:$D$250,MATCH(0,COUNTIF($E$600:E639,Month_5!$D$4:$D$250),0)),"")</f>
        <v/>
      </c>
      <c r="I640" t="str" cm="1">
        <f t="array" ref="I640">IFERROR(INDEX(Month_5!$B$4:$B$250,MATCH(0,COUNTIF($E$600:I639,Month_5!$B$4:$B$250),0)),"")</f>
        <v/>
      </c>
    </row>
    <row r="641" spans="5:9">
      <c r="E641" t="str" cm="1">
        <f t="array" ref="E641">IFERROR(INDEX(Month_5!$D$4:$D$250,MATCH(0,COUNTIF($E$600:E640,Month_5!$D$4:$D$250),0)),"")</f>
        <v/>
      </c>
      <c r="I641" t="str" cm="1">
        <f t="array" ref="I641">IFERROR(INDEX(Month_5!$B$4:$B$250,MATCH(0,COUNTIF($E$600:I640,Month_5!$B$4:$B$250),0)),"")</f>
        <v/>
      </c>
    </row>
    <row r="642" spans="5:9">
      <c r="E642" t="str" cm="1">
        <f t="array" ref="E642">IFERROR(INDEX(Month_5!$D$4:$D$250,MATCH(0,COUNTIF($E$600:E641,Month_5!$D$4:$D$250),0)),"")</f>
        <v/>
      </c>
      <c r="I642" t="str" cm="1">
        <f t="array" ref="I642">IFERROR(INDEX(Month_5!$B$4:$B$250,MATCH(0,COUNTIF($E$600:I641,Month_5!$B$4:$B$250),0)),"")</f>
        <v/>
      </c>
    </row>
    <row r="643" spans="5:9">
      <c r="E643" t="str" cm="1">
        <f t="array" ref="E643">IFERROR(INDEX(Month_5!$D$4:$D$250,MATCH(0,COUNTIF($E$600:E642,Month_5!$D$4:$D$250),0)),"")</f>
        <v/>
      </c>
      <c r="I643" t="str" cm="1">
        <f t="array" ref="I643">IFERROR(INDEX(Month_5!$B$4:$B$250,MATCH(0,COUNTIF($E$600:I642,Month_5!$B$4:$B$250),0)),"")</f>
        <v/>
      </c>
    </row>
    <row r="644" spans="5:9">
      <c r="E644" t="str" cm="1">
        <f t="array" ref="E644">IFERROR(INDEX(Month_5!$D$4:$D$250,MATCH(0,COUNTIF($E$600:E643,Month_5!$D$4:$D$250),0)),"")</f>
        <v/>
      </c>
      <c r="I644" t="str" cm="1">
        <f t="array" ref="I644">IFERROR(INDEX(Month_5!$B$4:$B$250,MATCH(0,COUNTIF($E$600:I643,Month_5!$B$4:$B$250),0)),"")</f>
        <v/>
      </c>
    </row>
    <row r="645" spans="5:9">
      <c r="E645" t="str" cm="1">
        <f t="array" ref="E645">IFERROR(INDEX(Month_5!$D$4:$D$250,MATCH(0,COUNTIF($E$600:E644,Month_5!$D$4:$D$250),0)),"")</f>
        <v/>
      </c>
      <c r="I645" t="str" cm="1">
        <f t="array" ref="I645">IFERROR(INDEX(Month_5!$B$4:$B$250,MATCH(0,COUNTIF($E$600:I644,Month_5!$B$4:$B$250),0)),"")</f>
        <v/>
      </c>
    </row>
    <row r="646" spans="5:9">
      <c r="E646" t="str" cm="1">
        <f t="array" ref="E646">IFERROR(INDEX(Month_5!$D$4:$D$250,MATCH(0,COUNTIF($E$600:E645,Month_5!$D$4:$D$250),0)),"")</f>
        <v/>
      </c>
      <c r="I646" t="str" cm="1">
        <f t="array" ref="I646">IFERROR(INDEX(Month_5!$B$4:$B$250,MATCH(0,COUNTIF($E$600:I645,Month_5!$B$4:$B$250),0)),"")</f>
        <v/>
      </c>
    </row>
    <row r="647" spans="5:9">
      <c r="E647" t="str" cm="1">
        <f t="array" ref="E647">IFERROR(INDEX(Month_5!$D$4:$D$250,MATCH(0,COUNTIF($E$600:E646,Month_5!$D$4:$D$250),0)),"")</f>
        <v/>
      </c>
      <c r="I647" t="str" cm="1">
        <f t="array" ref="I647">IFERROR(INDEX(Month_5!$B$4:$B$250,MATCH(0,COUNTIF($E$600:I646,Month_5!$B$4:$B$250),0)),"")</f>
        <v/>
      </c>
    </row>
    <row r="648" spans="5:9">
      <c r="E648" t="str" cm="1">
        <f t="array" ref="E648">IFERROR(INDEX(Month_5!$D$4:$D$250,MATCH(0,COUNTIF($E$600:E647,Month_5!$D$4:$D$250),0)),"")</f>
        <v/>
      </c>
      <c r="I648" t="str" cm="1">
        <f t="array" ref="I648">IFERROR(INDEX(Month_5!$B$4:$B$250,MATCH(0,COUNTIF($E$600:I647,Month_5!$B$4:$B$250),0)),"")</f>
        <v/>
      </c>
    </row>
    <row r="649" spans="5:9">
      <c r="E649" t="str" cm="1">
        <f t="array" ref="E649">IFERROR(INDEX(Month_5!$D$4:$D$250,MATCH(0,COUNTIF($E$600:E648,Month_5!$D$4:$D$250),0)),"")</f>
        <v/>
      </c>
      <c r="I649" t="str" cm="1">
        <f t="array" ref="I649">IFERROR(INDEX(Month_5!$B$4:$B$250,MATCH(0,COUNTIF($E$600:I648,Month_5!$B$4:$B$250),0)),"")</f>
        <v/>
      </c>
    </row>
    <row r="650" spans="5:9">
      <c r="E650" t="str" cm="1">
        <f t="array" ref="E650">IFERROR(INDEX(Month_5!$D$4:$D$250,MATCH(0,COUNTIF($E$600:E649,Month_5!$D$4:$D$250),0)),"")</f>
        <v/>
      </c>
      <c r="I650" t="str" cm="1">
        <f t="array" ref="I650">IFERROR(INDEX(Month_5!$B$4:$B$250,MATCH(0,COUNTIF($E$600:I649,Month_5!$B$4:$B$250),0)),"")</f>
        <v/>
      </c>
    </row>
    <row r="651" spans="5:9">
      <c r="E651" t="str" cm="1">
        <f t="array" ref="E651">IFERROR(INDEX(Month_5!$D$4:$D$250,MATCH(0,COUNTIF($E$600:E650,Month_5!$D$4:$D$250),0)),"")</f>
        <v/>
      </c>
      <c r="I651" t="str" cm="1">
        <f t="array" ref="I651">IFERROR(INDEX(Month_5!$B$4:$B$250,MATCH(0,COUNTIF($E$600:I650,Month_5!$B$4:$B$250),0)),"")</f>
        <v/>
      </c>
    </row>
    <row r="652" spans="5:9">
      <c r="E652" t="str" cm="1">
        <f t="array" ref="E652">IFERROR(INDEX(Month_5!$D$4:$D$250,MATCH(0,COUNTIF($E$600:E651,Month_5!$D$4:$D$250),0)),"")</f>
        <v/>
      </c>
      <c r="I652" t="str" cm="1">
        <f t="array" ref="I652">IFERROR(INDEX(Month_5!$B$4:$B$250,MATCH(0,COUNTIF($E$600:I651,Month_5!$B$4:$B$250),0)),"")</f>
        <v/>
      </c>
    </row>
    <row r="653" spans="5:9">
      <c r="E653" t="str" cm="1">
        <f t="array" ref="E653">IFERROR(INDEX(Month_5!$D$4:$D$250,MATCH(0,COUNTIF($E$600:E652,Month_5!$D$4:$D$250),0)),"")</f>
        <v/>
      </c>
      <c r="I653" t="str" cm="1">
        <f t="array" ref="I653">IFERROR(INDEX(Month_5!$B$4:$B$250,MATCH(0,COUNTIF($E$600:I652,Month_5!$B$4:$B$250),0)),"")</f>
        <v/>
      </c>
    </row>
    <row r="654" spans="5:9">
      <c r="E654" t="str" cm="1">
        <f t="array" ref="E654">IFERROR(INDEX(Month_5!$D$4:$D$250,MATCH(0,COUNTIF($E$600:E653,Month_5!$D$4:$D$250),0)),"")</f>
        <v/>
      </c>
      <c r="I654" t="str" cm="1">
        <f t="array" ref="I654">IFERROR(INDEX(Month_5!$B$4:$B$250,MATCH(0,COUNTIF($E$600:I653,Month_5!$B$4:$B$250),0)),"")</f>
        <v/>
      </c>
    </row>
    <row r="655" spans="5:9">
      <c r="E655" t="str" cm="1">
        <f t="array" ref="E655">IFERROR(INDEX(Month_5!$D$4:$D$250,MATCH(0,COUNTIF($E$600:E654,Month_5!$D$4:$D$250),0)),"")</f>
        <v/>
      </c>
      <c r="I655" t="str" cm="1">
        <f t="array" ref="I655">IFERROR(INDEX(Month_5!$B$4:$B$250,MATCH(0,COUNTIF($E$600:I654,Month_5!$B$4:$B$250),0)),"")</f>
        <v/>
      </c>
    </row>
    <row r="656" spans="5:9">
      <c r="E656" t="str" cm="1">
        <f t="array" ref="E656">IFERROR(INDEX(Month_5!$D$4:$D$250,MATCH(0,COUNTIF($E$600:E655,Month_5!$D$4:$D$250),0)),"")</f>
        <v/>
      </c>
      <c r="I656" t="str" cm="1">
        <f t="array" ref="I656">IFERROR(INDEX(Month_5!$B$4:$B$250,MATCH(0,COUNTIF($E$600:I655,Month_5!$B$4:$B$250),0)),"")</f>
        <v/>
      </c>
    </row>
    <row r="657" spans="5:9">
      <c r="E657" t="str" cm="1">
        <f t="array" ref="E657">IFERROR(INDEX(Month_5!$D$4:$D$250,MATCH(0,COUNTIF($E$600:E656,Month_5!$D$4:$D$250),0)),"")</f>
        <v/>
      </c>
      <c r="I657" t="str" cm="1">
        <f t="array" ref="I657">IFERROR(INDEX(Month_5!$B$4:$B$250,MATCH(0,COUNTIF($E$600:I656,Month_5!$B$4:$B$250),0)),"")</f>
        <v/>
      </c>
    </row>
    <row r="658" spans="5:9">
      <c r="E658" t="str" cm="1">
        <f t="array" ref="E658">IFERROR(INDEX(Month_5!$D$4:$D$250,MATCH(0,COUNTIF($E$600:E657,Month_5!$D$4:$D$250),0)),"")</f>
        <v/>
      </c>
      <c r="I658" t="str" cm="1">
        <f t="array" ref="I658">IFERROR(INDEX(Month_5!$B$4:$B$250,MATCH(0,COUNTIF($E$600:I657,Month_5!$B$4:$B$250),0)),"")</f>
        <v/>
      </c>
    </row>
    <row r="659" spans="5:9">
      <c r="E659" t="str" cm="1">
        <f t="array" ref="E659">IFERROR(INDEX(Month_5!$D$4:$D$250,MATCH(0,COUNTIF($E$600:E658,Month_5!$D$4:$D$250),0)),"")</f>
        <v/>
      </c>
      <c r="I659" t="str" cm="1">
        <f t="array" ref="I659">IFERROR(INDEX(Month_5!$B$4:$B$250,MATCH(0,COUNTIF($E$600:I658,Month_5!$B$4:$B$250),0)),"")</f>
        <v/>
      </c>
    </row>
    <row r="660" spans="5:9">
      <c r="E660" t="str" cm="1">
        <f t="array" ref="E660">IFERROR(INDEX(Month_5!$D$4:$D$250,MATCH(0,COUNTIF($E$600:E659,Month_5!$D$4:$D$250),0)),"")</f>
        <v/>
      </c>
      <c r="I660" t="str" cm="1">
        <f t="array" ref="I660">IFERROR(INDEX(Month_5!$B$4:$B$250,MATCH(0,COUNTIF($E$600:I659,Month_5!$B$4:$B$250),0)),"")</f>
        <v/>
      </c>
    </row>
    <row r="661" spans="5:9">
      <c r="E661" t="str" cm="1">
        <f t="array" ref="E661">IFERROR(INDEX(Month_5!$D$4:$D$250,MATCH(0,COUNTIF($E$600:E660,Month_5!$D$4:$D$250),0)),"")</f>
        <v/>
      </c>
      <c r="I661" t="str" cm="1">
        <f t="array" ref="I661">IFERROR(INDEX(Month_5!$B$4:$B$250,MATCH(0,COUNTIF($E$600:I660,Month_5!$B$4:$B$250),0)),"")</f>
        <v/>
      </c>
    </row>
    <row r="662" spans="5:9">
      <c r="E662" t="str" cm="1">
        <f t="array" ref="E662">IFERROR(INDEX(Month_5!$D$4:$D$250,MATCH(0,COUNTIF($E$600:E661,Month_5!$D$4:$D$250),0)),"")</f>
        <v/>
      </c>
      <c r="I662" t="str" cm="1">
        <f t="array" ref="I662">IFERROR(INDEX(Month_5!$B$4:$B$250,MATCH(0,COUNTIF($E$600:I661,Month_5!$B$4:$B$250),0)),"")</f>
        <v/>
      </c>
    </row>
    <row r="663" spans="5:9">
      <c r="E663" t="str" cm="1">
        <f t="array" ref="E663">IFERROR(INDEX(Month_5!$D$4:$D$250,MATCH(0,COUNTIF($E$600:E662,Month_5!$D$4:$D$250),0)),"")</f>
        <v/>
      </c>
      <c r="I663" t="str" cm="1">
        <f t="array" ref="I663">IFERROR(INDEX(Month_5!$B$4:$B$250,MATCH(0,COUNTIF($E$600:I662,Month_5!$B$4:$B$250),0)),"")</f>
        <v/>
      </c>
    </row>
    <row r="664" spans="5:9">
      <c r="E664" t="str" cm="1">
        <f t="array" ref="E664">IFERROR(INDEX(Month_5!$D$4:$D$250,MATCH(0,COUNTIF($E$600:E663,Month_5!$D$4:$D$250),0)),"")</f>
        <v/>
      </c>
      <c r="I664" t="str" cm="1">
        <f t="array" ref="I664">IFERROR(INDEX(Month_5!$B$4:$B$250,MATCH(0,COUNTIF($E$600:I663,Month_5!$B$4:$B$250),0)),"")</f>
        <v/>
      </c>
    </row>
    <row r="665" spans="5:9">
      <c r="E665" t="str" cm="1">
        <f t="array" ref="E665">IFERROR(INDEX(Month_5!$D$4:$D$250,MATCH(0,COUNTIF($E$600:E664,Month_5!$D$4:$D$250),0)),"")</f>
        <v/>
      </c>
      <c r="I665" t="str" cm="1">
        <f t="array" ref="I665">IFERROR(INDEX(Month_5!$B$4:$B$250,MATCH(0,COUNTIF($E$600:I664,Month_5!$B$4:$B$250),0)),"")</f>
        <v/>
      </c>
    </row>
    <row r="666" spans="5:9">
      <c r="E666" t="str" cm="1">
        <f t="array" ref="E666">IFERROR(INDEX(Month_5!$D$4:$D$250,MATCH(0,COUNTIF($E$600:E665,Month_5!$D$4:$D$250),0)),"")</f>
        <v/>
      </c>
      <c r="I666" t="str" cm="1">
        <f t="array" ref="I666">IFERROR(INDEX(Month_5!$B$4:$B$250,MATCH(0,COUNTIF($E$600:I665,Month_5!$B$4:$B$250),0)),"")</f>
        <v/>
      </c>
    </row>
    <row r="667" spans="5:9">
      <c r="E667" t="str" cm="1">
        <f t="array" ref="E667">IFERROR(INDEX(Month_5!$D$4:$D$250,MATCH(0,COUNTIF($E$600:E666,Month_5!$D$4:$D$250),0)),"")</f>
        <v/>
      </c>
      <c r="I667" t="str" cm="1">
        <f t="array" ref="I667">IFERROR(INDEX(Month_5!$B$4:$B$250,MATCH(0,COUNTIF($E$600:I666,Month_5!$B$4:$B$250),0)),"")</f>
        <v/>
      </c>
    </row>
    <row r="668" spans="5:9">
      <c r="E668" t="str" cm="1">
        <f t="array" ref="E668">IFERROR(INDEX(Month_5!$D$4:$D$250,MATCH(0,COUNTIF($E$600:E667,Month_5!$D$4:$D$250),0)),"")</f>
        <v/>
      </c>
      <c r="I668" t="str" cm="1">
        <f t="array" ref="I668">IFERROR(INDEX(Month_5!$B$4:$B$250,MATCH(0,COUNTIF($E$600:I667,Month_5!$B$4:$B$250),0)),"")</f>
        <v/>
      </c>
    </row>
    <row r="669" spans="5:9">
      <c r="E669" t="str" cm="1">
        <f t="array" ref="E669">IFERROR(INDEX(Month_5!$D$4:$D$250,MATCH(0,COUNTIF($E$600:E668,Month_5!$D$4:$D$250),0)),"")</f>
        <v/>
      </c>
      <c r="I669" t="str" cm="1">
        <f t="array" ref="I669">IFERROR(INDEX(Month_5!$B$4:$B$250,MATCH(0,COUNTIF($E$600:I668,Month_5!$B$4:$B$250),0)),"")</f>
        <v/>
      </c>
    </row>
    <row r="670" spans="5:9">
      <c r="E670" t="str" cm="1">
        <f t="array" ref="E670">IFERROR(INDEX(Month_5!$D$4:$D$250,MATCH(0,COUNTIF($E$600:E669,Month_5!$D$4:$D$250),0)),"")</f>
        <v/>
      </c>
      <c r="I670" t="str" cm="1">
        <f t="array" ref="I670">IFERROR(INDEX(Month_5!$B$4:$B$250,MATCH(0,COUNTIF($E$600:I669,Month_5!$B$4:$B$250),0)),"")</f>
        <v/>
      </c>
    </row>
    <row r="671" spans="5:9">
      <c r="E671" t="str" cm="1">
        <f t="array" ref="E671">IFERROR(INDEX(Month_5!$D$4:$D$250,MATCH(0,COUNTIF($E$600:E670,Month_5!$D$4:$D$250),0)),"")</f>
        <v/>
      </c>
      <c r="I671" t="str" cm="1">
        <f t="array" ref="I671">IFERROR(INDEX(Month_5!$B$4:$B$250,MATCH(0,COUNTIF($E$600:I670,Month_5!$B$4:$B$250),0)),"")</f>
        <v/>
      </c>
    </row>
    <row r="672" spans="5:9">
      <c r="E672" t="str" cm="1">
        <f t="array" ref="E672">IFERROR(INDEX(Month_5!$D$4:$D$250,MATCH(0,COUNTIF($E$600:E671,Month_5!$D$4:$D$250),0)),"")</f>
        <v/>
      </c>
      <c r="I672" t="str" cm="1">
        <f t="array" ref="I672">IFERROR(INDEX(Month_5!$B$4:$B$250,MATCH(0,COUNTIF($E$600:I671,Month_5!$B$4:$B$250),0)),"")</f>
        <v/>
      </c>
    </row>
    <row r="673" spans="5:9">
      <c r="E673" t="str" cm="1">
        <f t="array" ref="E673">IFERROR(INDEX(Month_5!$D$4:$D$250,MATCH(0,COUNTIF($E$600:E672,Month_5!$D$4:$D$250),0)),"")</f>
        <v/>
      </c>
      <c r="I673" t="str" cm="1">
        <f t="array" ref="I673">IFERROR(INDEX(Month_5!$B$4:$B$250,MATCH(0,COUNTIF($E$600:I672,Month_5!$B$4:$B$250),0)),"")</f>
        <v/>
      </c>
    </row>
    <row r="674" spans="5:9">
      <c r="E674" t="str" cm="1">
        <f t="array" ref="E674">IFERROR(INDEX(Month_5!$D$4:$D$250,MATCH(0,COUNTIF($E$600:E673,Month_5!$D$4:$D$250),0)),"")</f>
        <v/>
      </c>
      <c r="I674" t="str" cm="1">
        <f t="array" ref="I674">IFERROR(INDEX(Month_5!$B$4:$B$250,MATCH(0,COUNTIF($E$600:I673,Month_5!$B$4:$B$250),0)),"")</f>
        <v/>
      </c>
    </row>
    <row r="675" spans="5:9">
      <c r="E675" t="str" cm="1">
        <f t="array" ref="E675">IFERROR(INDEX(Month_5!$D$4:$D$250,MATCH(0,COUNTIF($E$600:E674,Month_5!$D$4:$D$250),0)),"")</f>
        <v/>
      </c>
      <c r="I675" t="str" cm="1">
        <f t="array" ref="I675">IFERROR(INDEX(Month_5!$B$4:$B$250,MATCH(0,COUNTIF($E$600:I674,Month_5!$B$4:$B$250),0)),"")</f>
        <v/>
      </c>
    </row>
    <row r="676" spans="5:9">
      <c r="E676" t="str" cm="1">
        <f t="array" ref="E676">IFERROR(INDEX(Month_5!$D$4:$D$250,MATCH(0,COUNTIF($E$600:E675,Month_5!$D$4:$D$250),0)),"")</f>
        <v/>
      </c>
      <c r="I676" t="str" cm="1">
        <f t="array" ref="I676">IFERROR(INDEX(Month_5!$B$4:$B$250,MATCH(0,COUNTIF($E$600:I675,Month_5!$B$4:$B$250),0)),"")</f>
        <v/>
      </c>
    </row>
    <row r="677" spans="5:9">
      <c r="E677" t="str" cm="1">
        <f t="array" ref="E677">IFERROR(INDEX(Month_5!$D$4:$D$250,MATCH(0,COUNTIF($E$600:E676,Month_5!$D$4:$D$250),0)),"")</f>
        <v/>
      </c>
      <c r="I677" t="str" cm="1">
        <f t="array" ref="I677">IFERROR(INDEX(Month_5!$B$4:$B$250,MATCH(0,COUNTIF($E$600:I676,Month_5!$B$4:$B$250),0)),"")</f>
        <v/>
      </c>
    </row>
    <row r="678" spans="5:9">
      <c r="E678" t="str" cm="1">
        <f t="array" ref="E678">IFERROR(INDEX(Month_5!$D$4:$D$250,MATCH(0,COUNTIF($E$600:E677,Month_5!$D$4:$D$250),0)),"")</f>
        <v/>
      </c>
      <c r="I678" t="str" cm="1">
        <f t="array" ref="I678">IFERROR(INDEX(Month_5!$B$4:$B$250,MATCH(0,COUNTIF($E$600:I677,Month_5!$B$4:$B$250),0)),"")</f>
        <v/>
      </c>
    </row>
    <row r="679" spans="5:9">
      <c r="E679" t="str" cm="1">
        <f t="array" ref="E679">IFERROR(INDEX(Month_5!$D$4:$D$250,MATCH(0,COUNTIF($E$600:E678,Month_5!$D$4:$D$250),0)),"")</f>
        <v/>
      </c>
      <c r="I679" t="str" cm="1">
        <f t="array" ref="I679">IFERROR(INDEX(Month_5!$B$4:$B$250,MATCH(0,COUNTIF($E$600:I678,Month_5!$B$4:$B$250),0)),"")</f>
        <v/>
      </c>
    </row>
    <row r="680" spans="5:9">
      <c r="E680" t="str" cm="1">
        <f t="array" ref="E680">IFERROR(INDEX(Month_5!$D$4:$D$250,MATCH(0,COUNTIF($E$600:E679,Month_5!$D$4:$D$250),0)),"")</f>
        <v/>
      </c>
      <c r="I680" t="str" cm="1">
        <f t="array" ref="I680">IFERROR(INDEX(Month_5!$B$4:$B$250,MATCH(0,COUNTIF($E$600:I679,Month_5!$B$4:$B$250),0)),"")</f>
        <v/>
      </c>
    </row>
    <row r="681" spans="5:9">
      <c r="E681" t="str" cm="1">
        <f t="array" ref="E681">IFERROR(INDEX(Month_5!$D$4:$D$250,MATCH(0,COUNTIF($E$600:E680,Month_5!$D$4:$D$250),0)),"")</f>
        <v/>
      </c>
      <c r="I681" t="str" cm="1">
        <f t="array" ref="I681">IFERROR(INDEX(Month_5!$B$4:$B$250,MATCH(0,COUNTIF($E$600:I680,Month_5!$B$4:$B$250),0)),"")</f>
        <v/>
      </c>
    </row>
    <row r="682" spans="5:9">
      <c r="E682" t="str" cm="1">
        <f t="array" ref="E682">IFERROR(INDEX(Month_5!$D$4:$D$250,MATCH(0,COUNTIF($E$600:E681,Month_5!$D$4:$D$250),0)),"")</f>
        <v/>
      </c>
      <c r="I682" t="str" cm="1">
        <f t="array" ref="I682">IFERROR(INDEX(Month_5!$B$4:$B$250,MATCH(0,COUNTIF($E$600:I681,Month_5!$B$4:$B$250),0)),"")</f>
        <v/>
      </c>
    </row>
    <row r="683" spans="5:9">
      <c r="E683" t="str" cm="1">
        <f t="array" ref="E683">IFERROR(INDEX(Month_5!$D$4:$D$250,MATCH(0,COUNTIF($E$600:E682,Month_5!$D$4:$D$250),0)),"")</f>
        <v/>
      </c>
      <c r="I683" t="str" cm="1">
        <f t="array" ref="I683">IFERROR(INDEX(Month_5!$B$4:$B$250,MATCH(0,COUNTIF($E$600:I682,Month_5!$B$4:$B$250),0)),"")</f>
        <v/>
      </c>
    </row>
    <row r="684" spans="5:9">
      <c r="E684" t="str" cm="1">
        <f t="array" ref="E684">IFERROR(INDEX(Month_5!$D$4:$D$250,MATCH(0,COUNTIF($E$600:E683,Month_5!$D$4:$D$250),0)),"")</f>
        <v/>
      </c>
      <c r="I684" t="str" cm="1">
        <f t="array" ref="I684">IFERROR(INDEX(Month_5!$B$4:$B$250,MATCH(0,COUNTIF($E$600:I683,Month_5!$B$4:$B$250),0)),"")</f>
        <v/>
      </c>
    </row>
    <row r="685" spans="5:9">
      <c r="E685" t="str" cm="1">
        <f t="array" ref="E685">IFERROR(INDEX(Month_5!$D$4:$D$250,MATCH(0,COUNTIF($E$600:E684,Month_5!$D$4:$D$250),0)),"")</f>
        <v/>
      </c>
      <c r="I685" t="str" cm="1">
        <f t="array" ref="I685">IFERROR(INDEX(Month_5!$B$4:$B$250,MATCH(0,COUNTIF($E$600:I684,Month_5!$B$4:$B$250),0)),"")</f>
        <v/>
      </c>
    </row>
    <row r="686" spans="5:9">
      <c r="E686" t="str" cm="1">
        <f t="array" ref="E686">IFERROR(INDEX(Month_5!$D$4:$D$250,MATCH(0,COUNTIF($E$600:E685,Month_5!$D$4:$D$250),0)),"")</f>
        <v/>
      </c>
      <c r="I686" t="str" cm="1">
        <f t="array" ref="I686">IFERROR(INDEX(Month_5!$B$4:$B$250,MATCH(0,COUNTIF($E$600:I685,Month_5!$B$4:$B$250),0)),"")</f>
        <v/>
      </c>
    </row>
    <row r="687" spans="5:9">
      <c r="E687" t="str" cm="1">
        <f t="array" ref="E687">IFERROR(INDEX(Month_5!$D$4:$D$250,MATCH(0,COUNTIF($E$600:E686,Month_5!$D$4:$D$250),0)),"")</f>
        <v/>
      </c>
      <c r="I687" t="str" cm="1">
        <f t="array" ref="I687">IFERROR(INDEX(Month_5!$B$4:$B$250,MATCH(0,COUNTIF($E$600:I686,Month_5!$B$4:$B$250),0)),"")</f>
        <v/>
      </c>
    </row>
    <row r="688" spans="5:9">
      <c r="E688" t="str" cm="1">
        <f t="array" ref="E688">IFERROR(INDEX(Month_5!$D$4:$D$250,MATCH(0,COUNTIF($E$600:E687,Month_5!$D$4:$D$250),0)),"")</f>
        <v/>
      </c>
      <c r="I688" t="str" cm="1">
        <f t="array" ref="I688">IFERROR(INDEX(Month_5!$B$4:$B$250,MATCH(0,COUNTIF($E$600:I687,Month_5!$B$4:$B$250),0)),"")</f>
        <v/>
      </c>
    </row>
    <row r="689" spans="5:9">
      <c r="E689" t="str" cm="1">
        <f t="array" ref="E689">IFERROR(INDEX(Month_5!$D$4:$D$250,MATCH(0,COUNTIF($E$600:E688,Month_5!$D$4:$D$250),0)),"")</f>
        <v/>
      </c>
      <c r="I689" t="str" cm="1">
        <f t="array" ref="I689">IFERROR(INDEX(Month_5!$B$4:$B$250,MATCH(0,COUNTIF($E$600:I688,Month_5!$B$4:$B$250),0)),"")</f>
        <v/>
      </c>
    </row>
    <row r="690" spans="5:9">
      <c r="E690" t="str" cm="1">
        <f t="array" ref="E690">IFERROR(INDEX(Month_5!$D$4:$D$250,MATCH(0,COUNTIF($E$600:E689,Month_5!$D$4:$D$250),0)),"")</f>
        <v/>
      </c>
      <c r="I690" t="str" cm="1">
        <f t="array" ref="I690">IFERROR(INDEX(Month_5!$B$4:$B$250,MATCH(0,COUNTIF($E$600:I689,Month_5!$B$4:$B$250),0)),"")</f>
        <v/>
      </c>
    </row>
    <row r="691" spans="5:9">
      <c r="E691" t="str" cm="1">
        <f t="array" ref="E691">IFERROR(INDEX(Month_5!$D$4:$D$250,MATCH(0,COUNTIF($E$600:E690,Month_5!$D$4:$D$250),0)),"")</f>
        <v/>
      </c>
      <c r="I691" t="str" cm="1">
        <f t="array" ref="I691">IFERROR(INDEX(Month_5!$B$4:$B$250,MATCH(0,COUNTIF($E$600:I690,Month_5!$B$4:$B$250),0)),"")</f>
        <v/>
      </c>
    </row>
    <row r="692" spans="5:9">
      <c r="E692" t="str" cm="1">
        <f t="array" ref="E692">IFERROR(INDEX(Month_5!$D$4:$D$250,MATCH(0,COUNTIF($E$600:E691,Month_5!$D$4:$D$250),0)),"")</f>
        <v/>
      </c>
      <c r="I692" t="str" cm="1">
        <f t="array" ref="I692">IFERROR(INDEX(Month_5!$B$4:$B$250,MATCH(0,COUNTIF($E$600:I691,Month_5!$B$4:$B$250),0)),"")</f>
        <v/>
      </c>
    </row>
    <row r="693" spans="5:9">
      <c r="E693" t="str" cm="1">
        <f t="array" ref="E693">IFERROR(INDEX(Month_5!$D$4:$D$250,MATCH(0,COUNTIF($E$600:E692,Month_5!$D$4:$D$250),0)),"")</f>
        <v/>
      </c>
      <c r="I693" t="str" cm="1">
        <f t="array" ref="I693">IFERROR(INDEX(Month_5!$B$4:$B$250,MATCH(0,COUNTIF($E$600:I692,Month_5!$B$4:$B$250),0)),"")</f>
        <v/>
      </c>
    </row>
    <row r="694" spans="5:9">
      <c r="E694" t="str" cm="1">
        <f t="array" ref="E694">IFERROR(INDEX(Month_5!$D$4:$D$250,MATCH(0,COUNTIF($E$600:E693,Month_5!$D$4:$D$250),0)),"")</f>
        <v/>
      </c>
      <c r="I694" t="str" cm="1">
        <f t="array" ref="I694">IFERROR(INDEX(Month_5!$B$4:$B$250,MATCH(0,COUNTIF($E$600:I693,Month_5!$B$4:$B$250),0)),"")</f>
        <v/>
      </c>
    </row>
    <row r="695" spans="5:9">
      <c r="E695" t="str" cm="1">
        <f t="array" ref="E695">IFERROR(INDEX(Month_5!$D$4:$D$250,MATCH(0,COUNTIF($E$600:E694,Month_5!$D$4:$D$250),0)),"")</f>
        <v/>
      </c>
      <c r="I695" t="str" cm="1">
        <f t="array" ref="I695">IFERROR(INDEX(Month_5!$B$4:$B$250,MATCH(0,COUNTIF($E$600:I694,Month_5!$B$4:$B$250),0)),"")</f>
        <v/>
      </c>
    </row>
    <row r="696" spans="5:9">
      <c r="E696" t="str" cm="1">
        <f t="array" ref="E696">IFERROR(INDEX(Month_5!$D$4:$D$250,MATCH(0,COUNTIF($E$600:E695,Month_5!$D$4:$D$250),0)),"")</f>
        <v/>
      </c>
      <c r="I696" t="str" cm="1">
        <f t="array" ref="I696">IFERROR(INDEX(Month_5!$B$4:$B$250,MATCH(0,COUNTIF($E$600:I695,Month_5!$B$4:$B$250),0)),"")</f>
        <v/>
      </c>
    </row>
    <row r="697" spans="5:9">
      <c r="E697" t="str" cm="1">
        <f t="array" ref="E697">IFERROR(INDEX(Month_5!$D$4:$D$250,MATCH(0,COUNTIF($E$600:E696,Month_5!$D$4:$D$250),0)),"")</f>
        <v/>
      </c>
      <c r="I697" t="str" cm="1">
        <f t="array" ref="I697">IFERROR(INDEX(Month_5!$B$4:$B$250,MATCH(0,COUNTIF($E$600:I696,Month_5!$B$4:$B$250),0)),"")</f>
        <v/>
      </c>
    </row>
    <row r="698" spans="5:9">
      <c r="E698" t="str" cm="1">
        <f t="array" ref="E698">IFERROR(INDEX(Month_5!$D$4:$D$250,MATCH(0,COUNTIF($E$600:E697,Month_5!$D$4:$D$250),0)),"")</f>
        <v/>
      </c>
      <c r="I698" t="str" cm="1">
        <f t="array" ref="I698">IFERROR(INDEX(Month_5!$B$4:$B$250,MATCH(0,COUNTIF($E$600:I697,Month_5!$B$4:$B$250),0)),"")</f>
        <v/>
      </c>
    </row>
    <row r="699" spans="5:9">
      <c r="E699" t="str" cm="1">
        <f t="array" ref="E699">IFERROR(INDEX(Month_5!$D$4:$D$250,MATCH(0,COUNTIF($E$600:E698,Month_5!$D$4:$D$250),0)),"")</f>
        <v/>
      </c>
      <c r="I699" t="str" cm="1">
        <f t="array" ref="I699">IFERROR(INDEX(Month_5!$B$4:$B$250,MATCH(0,COUNTIF($E$600:I698,Month_5!$B$4:$B$250),0)),"")</f>
        <v/>
      </c>
    </row>
    <row r="700" spans="5:9">
      <c r="E700" t="str" cm="1">
        <f t="array" ref="E700">IFERROR(INDEX(Month_5!$D$4:$D$250,MATCH(0,COUNTIF($E$600:E699,Month_5!$D$4:$D$250),0)),"")</f>
        <v/>
      </c>
      <c r="I700" t="str" cm="1">
        <f t="array" ref="I700">IFERROR(INDEX(Month_5!$B$4:$B$250,MATCH(0,COUNTIF($E$600:I699,Month_5!$B$4:$B$250),0)),"")</f>
        <v/>
      </c>
    </row>
    <row r="701" spans="5:9">
      <c r="E701" t="str" cm="1">
        <f t="array" ref="E701">IFERROR(INDEX(Month_5!$D$4:$D$250,MATCH(0,COUNTIF($E$600:E700,Month_5!$D$4:$D$250),0)),"")</f>
        <v/>
      </c>
      <c r="I701" t="str" cm="1">
        <f t="array" ref="I701">IFERROR(INDEX(Month_5!$B$4:$B$250,MATCH(0,COUNTIF($E$600:I700,Month_5!$B$4:$B$250),0)),"")</f>
        <v/>
      </c>
    </row>
    <row r="702" spans="5:9">
      <c r="E702" t="str" cm="1">
        <f t="array" ref="E702">IFERROR(INDEX(Month_5!$D$4:$D$250,MATCH(0,COUNTIF($E$600:E701,Month_5!$D$4:$D$250),0)),"")</f>
        <v/>
      </c>
      <c r="I702" t="str" cm="1">
        <f t="array" ref="I702">IFERROR(INDEX(Month_5!$B$4:$B$250,MATCH(0,COUNTIF($E$600:I701,Month_5!$B$4:$B$250),0)),"")</f>
        <v/>
      </c>
    </row>
    <row r="703" spans="5:9">
      <c r="E703" t="str" cm="1">
        <f t="array" ref="E703">IFERROR(INDEX(Month_5!$D$4:$D$250,MATCH(0,COUNTIF($E$600:E702,Month_5!$D$4:$D$250),0)),"")</f>
        <v/>
      </c>
      <c r="I703" t="str" cm="1">
        <f t="array" ref="I703">IFERROR(INDEX(Month_5!$B$4:$B$250,MATCH(0,COUNTIF($E$600:I702,Month_5!$B$4:$B$250),0)),"")</f>
        <v/>
      </c>
    </row>
    <row r="704" spans="5:9">
      <c r="E704" t="str" cm="1">
        <f t="array" ref="E704">IFERROR(INDEX(Month_5!$D$4:$D$250,MATCH(0,COUNTIF($E$600:E703,Month_5!$D$4:$D$250),0)),"")</f>
        <v/>
      </c>
      <c r="I704" t="str" cm="1">
        <f t="array" ref="I704">IFERROR(INDEX(Month_5!$B$4:$B$250,MATCH(0,COUNTIF($E$600:I703,Month_5!$B$4:$B$250),0)),"")</f>
        <v/>
      </c>
    </row>
    <row r="705" spans="5:9">
      <c r="E705" t="str" cm="1">
        <f t="array" ref="E705">IFERROR(INDEX(Month_5!$D$4:$D$250,MATCH(0,COUNTIF($E$600:E704,Month_5!$D$4:$D$250),0)),"")</f>
        <v/>
      </c>
      <c r="I705" t="str" cm="1">
        <f t="array" ref="I705">IFERROR(INDEX(Month_5!$B$4:$B$250,MATCH(0,COUNTIF($E$600:I704,Month_5!$B$4:$B$250),0)),"")</f>
        <v/>
      </c>
    </row>
    <row r="706" spans="5:9">
      <c r="E706" t="str" cm="1">
        <f t="array" ref="E706">IFERROR(INDEX(Month_5!$D$4:$D$250,MATCH(0,COUNTIF($E$600:E705,Month_5!$D$4:$D$250),0)),"")</f>
        <v/>
      </c>
      <c r="I706" t="str" cm="1">
        <f t="array" ref="I706">IFERROR(INDEX(Month_5!$B$4:$B$250,MATCH(0,COUNTIF($E$600:I705,Month_5!$B$4:$B$250),0)),"")</f>
        <v/>
      </c>
    </row>
    <row r="707" spans="5:9">
      <c r="E707" t="str" cm="1">
        <f t="array" ref="E707">IFERROR(INDEX(Month_5!$D$4:$D$250,MATCH(0,COUNTIF($E$600:E706,Month_5!$D$4:$D$250),0)),"")</f>
        <v/>
      </c>
      <c r="I707" t="str" cm="1">
        <f t="array" ref="I707">IFERROR(INDEX(Month_5!$B$4:$B$250,MATCH(0,COUNTIF($E$600:I706,Month_5!$B$4:$B$250),0)),"")</f>
        <v/>
      </c>
    </row>
    <row r="708" spans="5:9">
      <c r="E708" t="str" cm="1">
        <f t="array" ref="E708">IFERROR(INDEX(Month_5!$D$4:$D$250,MATCH(0,COUNTIF($E$600:E707,Month_5!$D$4:$D$250),0)),"")</f>
        <v/>
      </c>
      <c r="I708" t="str" cm="1">
        <f t="array" ref="I708">IFERROR(INDEX(Month_5!$B$4:$B$250,MATCH(0,COUNTIF($E$600:I707,Month_5!$B$4:$B$250),0)),"")</f>
        <v/>
      </c>
    </row>
    <row r="709" spans="5:9">
      <c r="E709" t="str" cm="1">
        <f t="array" ref="E709">IFERROR(INDEX(Month_5!$D$4:$D$250,MATCH(0,COUNTIF($E$600:E708,Month_5!$D$4:$D$250),0)),"")</f>
        <v/>
      </c>
      <c r="I709" t="str" cm="1">
        <f t="array" ref="I709">IFERROR(INDEX(Month_5!$B$4:$B$250,MATCH(0,COUNTIF($E$600:I708,Month_5!$B$4:$B$250),0)),"")</f>
        <v/>
      </c>
    </row>
    <row r="710" spans="5:9">
      <c r="E710" t="str" cm="1">
        <f t="array" ref="E710">IFERROR(INDEX(Month_5!$D$4:$D$250,MATCH(0,COUNTIF($E$600:E709,Month_5!$D$4:$D$250),0)),"")</f>
        <v/>
      </c>
      <c r="I710" t="str" cm="1">
        <f t="array" ref="I710">IFERROR(INDEX(Month_5!$B$4:$B$250,MATCH(0,COUNTIF($E$600:I709,Month_5!$B$4:$B$250),0)),"")</f>
        <v/>
      </c>
    </row>
    <row r="711" spans="5:9">
      <c r="E711" t="str" cm="1">
        <f t="array" ref="E711">IFERROR(INDEX(Month_5!$D$4:$D$250,MATCH(0,COUNTIF($E$600:E710,Month_5!$D$4:$D$250),0)),"")</f>
        <v/>
      </c>
      <c r="I711" t="str" cm="1">
        <f t="array" ref="I711">IFERROR(INDEX(Month_5!$B$4:$B$250,MATCH(0,COUNTIF($E$600:I710,Month_5!$B$4:$B$250),0)),"")</f>
        <v/>
      </c>
    </row>
    <row r="712" spans="5:9">
      <c r="E712" t="str" cm="1">
        <f t="array" ref="E712">IFERROR(INDEX(Month_5!$D$4:$D$250,MATCH(0,COUNTIF($E$600:E711,Month_5!$D$4:$D$250),0)),"")</f>
        <v/>
      </c>
      <c r="I712" t="str" cm="1">
        <f t="array" ref="I712">IFERROR(INDEX(Month_5!$B$4:$B$250,MATCH(0,COUNTIF($E$600:I711,Month_5!$B$4:$B$250),0)),"")</f>
        <v/>
      </c>
    </row>
    <row r="713" spans="5:9">
      <c r="E713" t="str" cm="1">
        <f t="array" ref="E713">IFERROR(INDEX(Month_5!$D$4:$D$250,MATCH(0,COUNTIF($E$600:E712,Month_5!$D$4:$D$250),0)),"")</f>
        <v/>
      </c>
      <c r="I713" t="str" cm="1">
        <f t="array" ref="I713">IFERROR(INDEX(Month_5!$B$4:$B$250,MATCH(0,COUNTIF($E$600:I712,Month_5!$B$4:$B$250),0)),"")</f>
        <v/>
      </c>
    </row>
    <row r="714" spans="5:9">
      <c r="E714" t="str" cm="1">
        <f t="array" ref="E714">IFERROR(INDEX(Month_5!$D$4:$D$250,MATCH(0,COUNTIF($E$600:E713,Month_5!$D$4:$D$250),0)),"")</f>
        <v/>
      </c>
      <c r="I714" t="str" cm="1">
        <f t="array" ref="I714">IFERROR(INDEX(Month_5!$B$4:$B$250,MATCH(0,COUNTIF($E$600:I713,Month_5!$B$4:$B$250),0)),"")</f>
        <v/>
      </c>
    </row>
    <row r="715" spans="5:9">
      <c r="E715" t="str" cm="1">
        <f t="array" ref="E715">IFERROR(INDEX(Month_5!$D$4:$D$250,MATCH(0,COUNTIF($E$600:E714,Month_5!$D$4:$D$250),0)),"")</f>
        <v/>
      </c>
      <c r="I715" t="str" cm="1">
        <f t="array" ref="I715">IFERROR(INDEX(Month_5!$B$4:$B$250,MATCH(0,COUNTIF($E$600:I714,Month_5!$B$4:$B$250),0)),"")</f>
        <v/>
      </c>
    </row>
    <row r="716" spans="5:9">
      <c r="E716" t="str" cm="1">
        <f t="array" ref="E716">IFERROR(INDEX(Month_5!$D$4:$D$250,MATCH(0,COUNTIF($E$600:E715,Month_5!$D$4:$D$250),0)),"")</f>
        <v/>
      </c>
      <c r="I716" t="str" cm="1">
        <f t="array" ref="I716">IFERROR(INDEX(Month_5!$B$4:$B$250,MATCH(0,COUNTIF($E$600:I715,Month_5!$B$4:$B$250),0)),"")</f>
        <v/>
      </c>
    </row>
    <row r="717" spans="5:9">
      <c r="E717" t="str" cm="1">
        <f t="array" ref="E717">IFERROR(INDEX(Month_5!$D$4:$D$250,MATCH(0,COUNTIF($E$600:E716,Month_5!$D$4:$D$250),0)),"")</f>
        <v/>
      </c>
      <c r="I717" t="str" cm="1">
        <f t="array" ref="I717">IFERROR(INDEX(Month_5!$B$4:$B$250,MATCH(0,COUNTIF($E$600:I716,Month_5!$B$4:$B$250),0)),"")</f>
        <v/>
      </c>
    </row>
    <row r="718" spans="5:9">
      <c r="E718" t="str" cm="1">
        <f t="array" ref="E718">IFERROR(INDEX(Month_5!$D$4:$D$250,MATCH(0,COUNTIF($E$600:E717,Month_5!$D$4:$D$250),0)),"")</f>
        <v/>
      </c>
      <c r="I718" t="str" cm="1">
        <f t="array" ref="I718">IFERROR(INDEX(Month_5!$B$4:$B$250,MATCH(0,COUNTIF($E$600:I717,Month_5!$B$4:$B$250),0)),"")</f>
        <v/>
      </c>
    </row>
    <row r="719" spans="5:9">
      <c r="E719" t="str" cm="1">
        <f t="array" ref="E719">IFERROR(INDEX(Month_5!$D$4:$D$250,MATCH(0,COUNTIF($E$600:E718,Month_5!$D$4:$D$250),0)),"")</f>
        <v/>
      </c>
      <c r="I719" t="str" cm="1">
        <f t="array" ref="I719">IFERROR(INDEX(Month_5!$B$4:$B$250,MATCH(0,COUNTIF($E$600:I718,Month_5!$B$4:$B$250),0)),"")</f>
        <v/>
      </c>
    </row>
    <row r="720" spans="5:9">
      <c r="E720" t="str" cm="1">
        <f t="array" ref="E720">IFERROR(INDEX(Month_5!$D$4:$D$250,MATCH(0,COUNTIF($E$600:E719,Month_5!$D$4:$D$250),0)),"")</f>
        <v/>
      </c>
      <c r="I720" t="str" cm="1">
        <f t="array" ref="I720">IFERROR(INDEX(Month_5!$B$4:$B$250,MATCH(0,COUNTIF($E$600:I719,Month_5!$B$4:$B$250),0)),"")</f>
        <v/>
      </c>
    </row>
    <row r="721" spans="5:9">
      <c r="E721" t="str" cm="1">
        <f t="array" ref="E721">IFERROR(INDEX(Month_5!$D$4:$D$250,MATCH(0,COUNTIF($E$600:E720,Month_5!$D$4:$D$250),0)),"")</f>
        <v/>
      </c>
      <c r="I721" t="str" cm="1">
        <f t="array" ref="I721">IFERROR(INDEX(Month_5!$B$4:$B$250,MATCH(0,COUNTIF($E$600:I720,Month_5!$B$4:$B$250),0)),"")</f>
        <v/>
      </c>
    </row>
    <row r="722" spans="5:9">
      <c r="E722" t="str" cm="1">
        <f t="array" ref="E722">IFERROR(INDEX(Month_5!$D$4:$D$250,MATCH(0,COUNTIF($E$600:E721,Month_5!$D$4:$D$250),0)),"")</f>
        <v/>
      </c>
      <c r="I722" t="str" cm="1">
        <f t="array" ref="I722">IFERROR(INDEX(Month_5!$B$4:$B$250,MATCH(0,COUNTIF($E$600:I721,Month_5!$B$4:$B$250),0)),"")</f>
        <v/>
      </c>
    </row>
    <row r="723" spans="5:9">
      <c r="E723" t="str" cm="1">
        <f t="array" ref="E723">IFERROR(INDEX(Month_5!$D$4:$D$250,MATCH(0,COUNTIF($E$600:E722,Month_5!$D$4:$D$250),0)),"")</f>
        <v/>
      </c>
      <c r="I723" t="str" cm="1">
        <f t="array" ref="I723">IFERROR(INDEX(Month_5!$B$4:$B$250,MATCH(0,COUNTIF($E$600:I722,Month_5!$B$4:$B$250),0)),"")</f>
        <v/>
      </c>
    </row>
    <row r="724" spans="5:9">
      <c r="E724" t="str" cm="1">
        <f t="array" ref="E724">IFERROR(INDEX(Month_5!$D$4:$D$250,MATCH(0,COUNTIF($E$600:E723,Month_5!$D$4:$D$250),0)),"")</f>
        <v/>
      </c>
      <c r="I724" t="str" cm="1">
        <f t="array" ref="I724">IFERROR(INDEX(Month_5!$B$4:$B$250,MATCH(0,COUNTIF($E$600:I723,Month_5!$B$4:$B$250),0)),"")</f>
        <v/>
      </c>
    </row>
    <row r="725" spans="5:9">
      <c r="E725" t="str" cm="1">
        <f t="array" ref="E725">IFERROR(INDEX(Month_5!$D$4:$D$250,MATCH(0,COUNTIF($E$600:E724,Month_5!$D$4:$D$250),0)),"")</f>
        <v/>
      </c>
      <c r="I725" t="str" cm="1">
        <f t="array" ref="I725">IFERROR(INDEX(Month_5!$B$4:$B$250,MATCH(0,COUNTIF($E$600:I724,Month_5!$B$4:$B$250),0)),"")</f>
        <v/>
      </c>
    </row>
    <row r="726" spans="5:9">
      <c r="E726" t="str" cm="1">
        <f t="array" ref="E726">IFERROR(INDEX(Month_5!$D$4:$D$250,MATCH(0,COUNTIF($E$600:E725,Month_5!$D$4:$D$250),0)),"")</f>
        <v/>
      </c>
      <c r="I726" t="str" cm="1">
        <f t="array" ref="I726">IFERROR(INDEX(Month_5!$B$4:$B$250,MATCH(0,COUNTIF($E$600:I725,Month_5!$B$4:$B$250),0)),"")</f>
        <v/>
      </c>
    </row>
    <row r="727" spans="5:9">
      <c r="E727" t="str" cm="1">
        <f t="array" ref="E727">IFERROR(INDEX(Month_5!$D$4:$D$250,MATCH(0,COUNTIF($E$600:E726,Month_5!$D$4:$D$250),0)),"")</f>
        <v/>
      </c>
      <c r="I727" t="str" cm="1">
        <f t="array" ref="I727">IFERROR(INDEX(Month_5!$B$4:$B$250,MATCH(0,COUNTIF($E$600:I726,Month_5!$B$4:$B$250),0)),"")</f>
        <v/>
      </c>
    </row>
    <row r="728" spans="5:9">
      <c r="E728" t="str" cm="1">
        <f t="array" ref="E728">IFERROR(INDEX(Month_5!$D$4:$D$250,MATCH(0,COUNTIF($E$600:E727,Month_5!$D$4:$D$250),0)),"")</f>
        <v/>
      </c>
      <c r="I728" t="str" cm="1">
        <f t="array" ref="I728">IFERROR(INDEX(Month_5!$B$4:$B$250,MATCH(0,COUNTIF($E$600:I727,Month_5!$B$4:$B$250),0)),"")</f>
        <v/>
      </c>
    </row>
    <row r="729" spans="5:9">
      <c r="E729" t="str" cm="1">
        <f t="array" ref="E729">IFERROR(INDEX(Month_5!$D$4:$D$250,MATCH(0,COUNTIF($E$600:E728,Month_5!$D$4:$D$250),0)),"")</f>
        <v/>
      </c>
      <c r="I729" t="str" cm="1">
        <f t="array" ref="I729">IFERROR(INDEX(Month_5!$B$4:$B$250,MATCH(0,COUNTIF($E$600:I728,Month_5!$B$4:$B$250),0)),"")</f>
        <v/>
      </c>
    </row>
    <row r="730" spans="5:9">
      <c r="E730" t="str" cm="1">
        <f t="array" ref="E730">IFERROR(INDEX(Month_5!$D$4:$D$250,MATCH(0,COUNTIF($E$600:E729,Month_5!$D$4:$D$250),0)),"")</f>
        <v/>
      </c>
      <c r="I730" t="str" cm="1">
        <f t="array" ref="I730">IFERROR(INDEX(Month_5!$B$4:$B$250,MATCH(0,COUNTIF($E$600:I729,Month_5!$B$4:$B$250),0)),"")</f>
        <v/>
      </c>
    </row>
    <row r="731" spans="5:9">
      <c r="E731" t="str" cm="1">
        <f t="array" ref="E731">IFERROR(INDEX(Month_5!$D$4:$D$250,MATCH(0,COUNTIF($E$600:E730,Month_5!$D$4:$D$250),0)),"")</f>
        <v/>
      </c>
      <c r="I731" t="str" cm="1">
        <f t="array" ref="I731">IFERROR(INDEX(Month_5!$B$4:$B$250,MATCH(0,COUNTIF($E$600:I730,Month_5!$B$4:$B$250),0)),"")</f>
        <v/>
      </c>
    </row>
    <row r="732" spans="5:9">
      <c r="E732" t="str" cm="1">
        <f t="array" ref="E732">IFERROR(INDEX(Month_5!$D$4:$D$250,MATCH(0,COUNTIF($E$600:E731,Month_5!$D$4:$D$250),0)),"")</f>
        <v/>
      </c>
      <c r="I732" t="str" cm="1">
        <f t="array" ref="I732">IFERROR(INDEX(Month_5!$B$4:$B$250,MATCH(0,COUNTIF($E$600:I731,Month_5!$B$4:$B$250),0)),"")</f>
        <v/>
      </c>
    </row>
    <row r="733" spans="5:9">
      <c r="E733" t="str" cm="1">
        <f t="array" ref="E733">IFERROR(INDEX(Month_5!$D$4:$D$250,MATCH(0,COUNTIF($E$600:E732,Month_5!$D$4:$D$250),0)),"")</f>
        <v/>
      </c>
      <c r="I733" t="str" cm="1">
        <f t="array" ref="I733">IFERROR(INDEX(Month_5!$B$4:$B$250,MATCH(0,COUNTIF($E$600:I732,Month_5!$B$4:$B$250),0)),"")</f>
        <v/>
      </c>
    </row>
    <row r="734" spans="5:9">
      <c r="E734" t="str" cm="1">
        <f t="array" ref="E734">IFERROR(INDEX(Month_5!$D$4:$D$250,MATCH(0,COUNTIF($E$600:E733,Month_5!$D$4:$D$250),0)),"")</f>
        <v/>
      </c>
      <c r="I734" t="str" cm="1">
        <f t="array" ref="I734">IFERROR(INDEX(Month_5!$B$4:$B$250,MATCH(0,COUNTIF($E$600:I733,Month_5!$B$4:$B$250),0)),"")</f>
        <v/>
      </c>
    </row>
    <row r="735" spans="5:9">
      <c r="E735" t="str" cm="1">
        <f t="array" ref="E735">IFERROR(INDEX(Month_5!$D$4:$D$250,MATCH(0,COUNTIF($E$600:E734,Month_5!$D$4:$D$250),0)),"")</f>
        <v/>
      </c>
      <c r="I735" t="str" cm="1">
        <f t="array" ref="I735">IFERROR(INDEX(Month_5!$B$4:$B$250,MATCH(0,COUNTIF($E$600:I734,Month_5!$B$4:$B$250),0)),"")</f>
        <v/>
      </c>
    </row>
    <row r="736" spans="5:9">
      <c r="E736" t="str" cm="1">
        <f t="array" ref="E736">IFERROR(INDEX(Month_5!$D$4:$D$250,MATCH(0,COUNTIF($E$600:E735,Month_5!$D$4:$D$250),0)),"")</f>
        <v/>
      </c>
      <c r="I736" t="str" cm="1">
        <f t="array" ref="I736">IFERROR(INDEX(Month_5!$B$4:$B$250,MATCH(0,COUNTIF($E$600:I735,Month_5!$B$4:$B$250),0)),"")</f>
        <v/>
      </c>
    </row>
    <row r="737" spans="5:9">
      <c r="E737" t="str" cm="1">
        <f t="array" ref="E737">IFERROR(INDEX(Month_5!$D$4:$D$250,MATCH(0,COUNTIF($E$600:E736,Month_5!$D$4:$D$250),0)),"")</f>
        <v/>
      </c>
      <c r="I737" t="str" cm="1">
        <f t="array" ref="I737">IFERROR(INDEX(Month_5!$B$4:$B$250,MATCH(0,COUNTIF($E$600:I736,Month_5!$B$4:$B$250),0)),"")</f>
        <v/>
      </c>
    </row>
    <row r="738" spans="5:9">
      <c r="E738" t="str" cm="1">
        <f t="array" ref="E738">IFERROR(INDEX(Month_5!$D$4:$D$250,MATCH(0,COUNTIF($E$600:E737,Month_5!$D$4:$D$250),0)),"")</f>
        <v/>
      </c>
      <c r="I738" t="str" cm="1">
        <f t="array" ref="I738">IFERROR(INDEX(Month_5!$B$4:$B$250,MATCH(0,COUNTIF($E$600:I737,Month_5!$B$4:$B$250),0)),"")</f>
        <v/>
      </c>
    </row>
    <row r="739" spans="5:9">
      <c r="E739" t="str" cm="1">
        <f t="array" ref="E739">IFERROR(INDEX(Month_5!$D$4:$D$250,MATCH(0,COUNTIF($E$600:E738,Month_5!$D$4:$D$250),0)),"")</f>
        <v/>
      </c>
      <c r="I739" t="str" cm="1">
        <f t="array" ref="I739">IFERROR(INDEX(Month_5!$B$4:$B$250,MATCH(0,COUNTIF($E$600:I738,Month_5!$B$4:$B$250),0)),"")</f>
        <v/>
      </c>
    </row>
    <row r="740" spans="5:9">
      <c r="E740" t="str" cm="1">
        <f t="array" ref="E740">IFERROR(INDEX(Month_5!$D$4:$D$250,MATCH(0,COUNTIF($E$600:E739,Month_5!$D$4:$D$250),0)),"")</f>
        <v/>
      </c>
      <c r="I740" t="str" cm="1">
        <f t="array" ref="I740">IFERROR(INDEX(Month_5!$B$4:$B$250,MATCH(0,COUNTIF($E$600:I739,Month_5!$B$4:$B$250),0)),"")</f>
        <v/>
      </c>
    </row>
    <row r="741" spans="5:9">
      <c r="E741" t="str" cm="1">
        <f t="array" ref="E741">IFERROR(INDEX(Month_5!$D$4:$D$250,MATCH(0,COUNTIF($E$600:E740,Month_5!$D$4:$D$250),0)),"")</f>
        <v/>
      </c>
      <c r="I741" t="str" cm="1">
        <f t="array" ref="I741">IFERROR(INDEX(Month_5!$B$4:$B$250,MATCH(0,COUNTIF($E$600:I740,Month_5!$B$4:$B$250),0)),"")</f>
        <v/>
      </c>
    </row>
    <row r="742" spans="5:9">
      <c r="E742" t="str" cm="1">
        <f t="array" ref="E742">IFERROR(INDEX(Month_5!$D$4:$D$250,MATCH(0,COUNTIF($E$600:E741,Month_5!$D$4:$D$250),0)),"")</f>
        <v/>
      </c>
      <c r="I742" t="str" cm="1">
        <f t="array" ref="I742">IFERROR(INDEX(Month_5!$B$4:$B$250,MATCH(0,COUNTIF($E$600:I741,Month_5!$B$4:$B$250),0)),"")</f>
        <v/>
      </c>
    </row>
    <row r="743" spans="5:9">
      <c r="E743" t="str" cm="1">
        <f t="array" ref="E743">IFERROR(INDEX(Month_5!$D$4:$D$250,MATCH(0,COUNTIF($E$600:E742,Month_5!$D$4:$D$250),0)),"")</f>
        <v/>
      </c>
      <c r="I743" t="str" cm="1">
        <f t="array" ref="I743">IFERROR(INDEX(Month_5!$B$4:$B$250,MATCH(0,COUNTIF($E$600:I742,Month_5!$B$4:$B$250),0)),"")</f>
        <v/>
      </c>
    </row>
    <row r="744" spans="5:9">
      <c r="E744" t="str" cm="1">
        <f t="array" ref="E744">IFERROR(INDEX(Month_5!$D$4:$D$250,MATCH(0,COUNTIF($E$600:E743,Month_5!$D$4:$D$250),0)),"")</f>
        <v/>
      </c>
      <c r="I744" t="str" cm="1">
        <f t="array" ref="I744">IFERROR(INDEX(Month_5!$B$4:$B$250,MATCH(0,COUNTIF($E$600:I743,Month_5!$B$4:$B$250),0)),"")</f>
        <v/>
      </c>
    </row>
    <row r="745" spans="5:9">
      <c r="E745" t="str" cm="1">
        <f t="array" ref="E745">IFERROR(INDEX(Month_5!$D$4:$D$250,MATCH(0,COUNTIF($E$600:E744,Month_5!$D$4:$D$250),0)),"")</f>
        <v/>
      </c>
      <c r="I745" t="str" cm="1">
        <f t="array" ref="I745">IFERROR(INDEX(Month_5!$B$4:$B$250,MATCH(0,COUNTIF($E$600:I744,Month_5!$B$4:$B$250),0)),"")</f>
        <v/>
      </c>
    </row>
    <row r="746" spans="5:9">
      <c r="E746" t="str" cm="1">
        <f t="array" ref="E746">IFERROR(INDEX(Month_5!$D$4:$D$250,MATCH(0,COUNTIF($E$600:E745,Month_5!$D$4:$D$250),0)),"")</f>
        <v/>
      </c>
      <c r="I746" t="str" cm="1">
        <f t="array" ref="I746">IFERROR(INDEX(Month_5!$B$4:$B$250,MATCH(0,COUNTIF($E$600:I745,Month_5!$B$4:$B$250),0)),"")</f>
        <v/>
      </c>
    </row>
    <row r="747" spans="5:9">
      <c r="E747" t="str" cm="1">
        <f t="array" ref="E747">IFERROR(INDEX(Month_5!$D$4:$D$250,MATCH(0,COUNTIF($E$600:E746,Month_5!$D$4:$D$250),0)),"")</f>
        <v/>
      </c>
      <c r="I747" t="str" cm="1">
        <f t="array" ref="I747">IFERROR(INDEX(Month_5!$B$4:$B$250,MATCH(0,COUNTIF($E$600:I746,Month_5!$B$4:$B$250),0)),"")</f>
        <v/>
      </c>
    </row>
    <row r="748" spans="5:9">
      <c r="E748" t="str" cm="1">
        <f t="array" ref="E748">IFERROR(INDEX(Month_5!$D$4:$D$250,MATCH(0,COUNTIF($E$600:E747,Month_5!$D$4:$D$250),0)),"")</f>
        <v/>
      </c>
      <c r="I748" t="str" cm="1">
        <f t="array" ref="I748">IFERROR(INDEX(Month_5!$B$4:$B$250,MATCH(0,COUNTIF($E$600:I747,Month_5!$B$4:$B$250),0)),"")</f>
        <v/>
      </c>
    </row>
    <row r="749" spans="5:9">
      <c r="E749" t="str" cm="1">
        <f t="array" ref="E749">IFERROR(INDEX(Month_5!$D$4:$D$250,MATCH(0,COUNTIF($E$600:E748,Month_5!$D$4:$D$250),0)),"")</f>
        <v/>
      </c>
      <c r="I749" t="str" cm="1">
        <f t="array" ref="I749">IFERROR(INDEX(Month_5!$B$4:$B$250,MATCH(0,COUNTIF($E$600:I748,Month_5!$B$4:$B$250),0)),"")</f>
        <v/>
      </c>
    </row>
    <row r="750" spans="5:9">
      <c r="E750" t="str" cm="1">
        <f t="array" ref="E750">IFERROR(INDEX(Month_5!$D$4:$D$250,MATCH(0,COUNTIF($E$600:E749,Month_5!$D$4:$D$250),0)),"")</f>
        <v/>
      </c>
      <c r="I750" t="str" cm="1">
        <f t="array" ref="I750">IFERROR(INDEX(Month_5!$B$4:$B$250,MATCH(0,COUNTIF($E$600:I749,Month_5!$B$4:$B$250),0)),"")</f>
        <v/>
      </c>
    </row>
    <row r="751" spans="5:9">
      <c r="E751" cm="1">
        <f t="array" ref="E751">IFERROR(INDEX(Month_6!$D$4:$D$250,MATCH(0,COUNTIF($E$750:E750,Month_6!$D$4:$D$250),0)),"")</f>
        <v>0</v>
      </c>
      <c r="I751" cm="1">
        <f t="array" ref="I751">IFERROR(INDEX(Month_6!$B$4:$B$250,MATCH(0,COUNTIF($E$750:I750,Month_6!$B$4:$B$250),0)),"")</f>
        <v>0</v>
      </c>
    </row>
    <row r="752" spans="5:9">
      <c r="E752" t="str" cm="1">
        <f t="array" ref="E752">IFERROR(INDEX(Month_6!$D$4:$D$250,MATCH(0,COUNTIF($E$750:E751,Month_6!$D$4:$D$250),0)),"")</f>
        <v/>
      </c>
      <c r="I752" t="str" cm="1">
        <f t="array" ref="I752">IFERROR(INDEX(Month_6!$B$4:$B$250,MATCH(0,COUNTIF($E$750:I751,Month_6!$B$4:$B$250),0)),"")</f>
        <v/>
      </c>
    </row>
    <row r="753" spans="5:9">
      <c r="E753" t="str" cm="1">
        <f t="array" ref="E753">IFERROR(INDEX(Month_6!$D$4:$D$250,MATCH(0,COUNTIF($E$750:E752,Month_6!$D$4:$D$250),0)),"")</f>
        <v/>
      </c>
      <c r="I753" t="str" cm="1">
        <f t="array" ref="I753">IFERROR(INDEX(Month_6!$B$4:$B$250,MATCH(0,COUNTIF($E$750:I752,Month_6!$B$4:$B$250),0)),"")</f>
        <v/>
      </c>
    </row>
    <row r="754" spans="5:9">
      <c r="E754" t="str" cm="1">
        <f t="array" ref="E754">IFERROR(INDEX(Month_6!$D$4:$D$250,MATCH(0,COUNTIF($E$750:E753,Month_6!$D$4:$D$250),0)),"")</f>
        <v/>
      </c>
      <c r="I754" t="str" cm="1">
        <f t="array" ref="I754">IFERROR(INDEX(Month_6!$B$4:$B$250,MATCH(0,COUNTIF($E$750:I753,Month_6!$B$4:$B$250),0)),"")</f>
        <v/>
      </c>
    </row>
    <row r="755" spans="5:9">
      <c r="E755" t="str" cm="1">
        <f t="array" ref="E755">IFERROR(INDEX(Month_6!$D$4:$D$250,MATCH(0,COUNTIF($E$750:E754,Month_6!$D$4:$D$250),0)),"")</f>
        <v/>
      </c>
      <c r="I755" t="str" cm="1">
        <f t="array" ref="I755">IFERROR(INDEX(Month_6!$B$4:$B$250,MATCH(0,COUNTIF($E$750:I754,Month_6!$B$4:$B$250),0)),"")</f>
        <v/>
      </c>
    </row>
    <row r="756" spans="5:9">
      <c r="E756" t="str" cm="1">
        <f t="array" ref="E756">IFERROR(INDEX(Month_6!$D$4:$D$250,MATCH(0,COUNTIF($E$750:E755,Month_6!$D$4:$D$250),0)),"")</f>
        <v/>
      </c>
      <c r="I756" t="str" cm="1">
        <f t="array" ref="I756">IFERROR(INDEX(Month_6!$B$4:$B$250,MATCH(0,COUNTIF($E$750:I755,Month_6!$B$4:$B$250),0)),"")</f>
        <v/>
      </c>
    </row>
    <row r="757" spans="5:9">
      <c r="E757" t="str" cm="1">
        <f t="array" ref="E757">IFERROR(INDEX(Month_6!$D$4:$D$250,MATCH(0,COUNTIF($E$750:E756,Month_6!$D$4:$D$250),0)),"")</f>
        <v/>
      </c>
      <c r="I757" t="str" cm="1">
        <f t="array" ref="I757">IFERROR(INDEX(Month_6!$B$4:$B$250,MATCH(0,COUNTIF($E$750:I756,Month_6!$B$4:$B$250),0)),"")</f>
        <v/>
      </c>
    </row>
    <row r="758" spans="5:9">
      <c r="E758" t="str" cm="1">
        <f t="array" ref="E758">IFERROR(INDEX(Month_6!$D$4:$D$250,MATCH(0,COUNTIF($E$750:E757,Month_6!$D$4:$D$250),0)),"")</f>
        <v/>
      </c>
      <c r="I758" t="str" cm="1">
        <f t="array" ref="I758">IFERROR(INDEX(Month_6!$B$4:$B$250,MATCH(0,COUNTIF($E$750:I757,Month_6!$B$4:$B$250),0)),"")</f>
        <v/>
      </c>
    </row>
    <row r="759" spans="5:9">
      <c r="E759" t="str" cm="1">
        <f t="array" ref="E759">IFERROR(INDEX(Month_6!$D$4:$D$250,MATCH(0,COUNTIF($E$750:E758,Month_6!$D$4:$D$250),0)),"")</f>
        <v/>
      </c>
      <c r="I759" t="str" cm="1">
        <f t="array" ref="I759">IFERROR(INDEX(Month_6!$B$4:$B$250,MATCH(0,COUNTIF($E$750:I758,Month_6!$B$4:$B$250),0)),"")</f>
        <v/>
      </c>
    </row>
    <row r="760" spans="5:9">
      <c r="E760" t="str" cm="1">
        <f t="array" ref="E760">IFERROR(INDEX(Month_6!$D$4:$D$250,MATCH(0,COUNTIF($E$750:E759,Month_6!$D$4:$D$250),0)),"")</f>
        <v/>
      </c>
      <c r="I760" t="str" cm="1">
        <f t="array" ref="I760">IFERROR(INDEX(Month_6!$B$4:$B$250,MATCH(0,COUNTIF($E$750:I759,Month_6!$B$4:$B$250),0)),"")</f>
        <v/>
      </c>
    </row>
    <row r="761" spans="5:9">
      <c r="E761" t="str" cm="1">
        <f t="array" ref="E761">IFERROR(INDEX(Month_6!$D$4:$D$250,MATCH(0,COUNTIF($E$750:E760,Month_6!$D$4:$D$250),0)),"")</f>
        <v/>
      </c>
      <c r="I761" t="str" cm="1">
        <f t="array" ref="I761">IFERROR(INDEX(Month_6!$B$4:$B$250,MATCH(0,COUNTIF($E$750:I760,Month_6!$B$4:$B$250),0)),"")</f>
        <v/>
      </c>
    </row>
    <row r="762" spans="5:9">
      <c r="E762" t="str" cm="1">
        <f t="array" ref="E762">IFERROR(INDEX(Month_6!$D$4:$D$250,MATCH(0,COUNTIF($E$750:E761,Month_6!$D$4:$D$250),0)),"")</f>
        <v/>
      </c>
      <c r="I762" t="str" cm="1">
        <f t="array" ref="I762">IFERROR(INDEX(Month_6!$B$4:$B$250,MATCH(0,COUNTIF($E$750:I761,Month_6!$B$4:$B$250),0)),"")</f>
        <v/>
      </c>
    </row>
    <row r="763" spans="5:9">
      <c r="E763" t="str" cm="1">
        <f t="array" ref="E763">IFERROR(INDEX(Month_6!$D$4:$D$250,MATCH(0,COUNTIF($E$750:E762,Month_6!$D$4:$D$250),0)),"")</f>
        <v/>
      </c>
      <c r="I763" t="str" cm="1">
        <f t="array" ref="I763">IFERROR(INDEX(Month_6!$B$4:$B$250,MATCH(0,COUNTIF($E$750:I762,Month_6!$B$4:$B$250),0)),"")</f>
        <v/>
      </c>
    </row>
    <row r="764" spans="5:9">
      <c r="E764" t="str" cm="1">
        <f t="array" ref="E764">IFERROR(INDEX(Month_6!$D$4:$D$250,MATCH(0,COUNTIF($E$750:E763,Month_6!$D$4:$D$250),0)),"")</f>
        <v/>
      </c>
      <c r="I764" t="str" cm="1">
        <f t="array" ref="I764">IFERROR(INDEX(Month_6!$B$4:$B$250,MATCH(0,COUNTIF($E$750:I763,Month_6!$B$4:$B$250),0)),"")</f>
        <v/>
      </c>
    </row>
    <row r="765" spans="5:9">
      <c r="E765" t="str" cm="1">
        <f t="array" ref="E765">IFERROR(INDEX(Month_6!$D$4:$D$250,MATCH(0,COUNTIF($E$750:E764,Month_6!$D$4:$D$250),0)),"")</f>
        <v/>
      </c>
      <c r="I765" t="str" cm="1">
        <f t="array" ref="I765">IFERROR(INDEX(Month_6!$B$4:$B$250,MATCH(0,COUNTIF($E$750:I764,Month_6!$B$4:$B$250),0)),"")</f>
        <v/>
      </c>
    </row>
    <row r="766" spans="5:9">
      <c r="E766" t="str" cm="1">
        <f t="array" ref="E766">IFERROR(INDEX(Month_6!$D$4:$D$250,MATCH(0,COUNTIF($E$750:E765,Month_6!$D$4:$D$250),0)),"")</f>
        <v/>
      </c>
      <c r="I766" t="str" cm="1">
        <f t="array" ref="I766">IFERROR(INDEX(Month_6!$B$4:$B$250,MATCH(0,COUNTIF($E$750:I765,Month_6!$B$4:$B$250),0)),"")</f>
        <v/>
      </c>
    </row>
    <row r="767" spans="5:9">
      <c r="E767" t="str" cm="1">
        <f t="array" ref="E767">IFERROR(INDEX(Month_6!$D$4:$D$250,MATCH(0,COUNTIF($E$750:E766,Month_6!$D$4:$D$250),0)),"")</f>
        <v/>
      </c>
      <c r="I767" t="str" cm="1">
        <f t="array" ref="I767">IFERROR(INDEX(Month_6!$B$4:$B$250,MATCH(0,COUNTIF($E$750:I766,Month_6!$B$4:$B$250),0)),"")</f>
        <v/>
      </c>
    </row>
    <row r="768" spans="5:9">
      <c r="E768" t="str" cm="1">
        <f t="array" ref="E768">IFERROR(INDEX(Month_6!$D$4:$D$250,MATCH(0,COUNTIF($E$750:E767,Month_6!$D$4:$D$250),0)),"")</f>
        <v/>
      </c>
      <c r="I768" t="str" cm="1">
        <f t="array" ref="I768">IFERROR(INDEX(Month_6!$B$4:$B$250,MATCH(0,COUNTIF($E$750:I767,Month_6!$B$4:$B$250),0)),"")</f>
        <v/>
      </c>
    </row>
    <row r="769" spans="5:9">
      <c r="E769" t="str" cm="1">
        <f t="array" ref="E769">IFERROR(INDEX(Month_6!$D$4:$D$250,MATCH(0,COUNTIF($E$750:E768,Month_6!$D$4:$D$250),0)),"")</f>
        <v/>
      </c>
      <c r="I769" t="str" cm="1">
        <f t="array" ref="I769">IFERROR(INDEX(Month_6!$B$4:$B$250,MATCH(0,COUNTIF($E$750:I768,Month_6!$B$4:$B$250),0)),"")</f>
        <v/>
      </c>
    </row>
    <row r="770" spans="5:9">
      <c r="E770" t="str" cm="1">
        <f t="array" ref="E770">IFERROR(INDEX(Month_6!$D$4:$D$250,MATCH(0,COUNTIF($E$750:E769,Month_6!$D$4:$D$250),0)),"")</f>
        <v/>
      </c>
      <c r="I770" t="str" cm="1">
        <f t="array" ref="I770">IFERROR(INDEX(Month_6!$B$4:$B$250,MATCH(0,COUNTIF($E$750:I769,Month_6!$B$4:$B$250),0)),"")</f>
        <v/>
      </c>
    </row>
    <row r="771" spans="5:9">
      <c r="E771" t="str" cm="1">
        <f t="array" ref="E771">IFERROR(INDEX(Month_6!$D$4:$D$250,MATCH(0,COUNTIF($E$750:E770,Month_6!$D$4:$D$250),0)),"")</f>
        <v/>
      </c>
      <c r="I771" t="str" cm="1">
        <f t="array" ref="I771">IFERROR(INDEX(Month_6!$B$4:$B$250,MATCH(0,COUNTIF($E$750:I770,Month_6!$B$4:$B$250),0)),"")</f>
        <v/>
      </c>
    </row>
    <row r="772" spans="5:9">
      <c r="E772" t="str" cm="1">
        <f t="array" ref="E772">IFERROR(INDEX(Month_6!$D$4:$D$250,MATCH(0,COUNTIF($E$750:E771,Month_6!$D$4:$D$250),0)),"")</f>
        <v/>
      </c>
      <c r="I772" t="str" cm="1">
        <f t="array" ref="I772">IFERROR(INDEX(Month_6!$B$4:$B$250,MATCH(0,COUNTIF($E$750:I771,Month_6!$B$4:$B$250),0)),"")</f>
        <v/>
      </c>
    </row>
    <row r="773" spans="5:9">
      <c r="E773" t="str" cm="1">
        <f t="array" ref="E773">IFERROR(INDEX(Month_6!$D$4:$D$250,MATCH(0,COUNTIF($E$750:E772,Month_6!$D$4:$D$250),0)),"")</f>
        <v/>
      </c>
      <c r="I773" t="str" cm="1">
        <f t="array" ref="I773">IFERROR(INDEX(Month_6!$B$4:$B$250,MATCH(0,COUNTIF($E$750:I772,Month_6!$B$4:$B$250),0)),"")</f>
        <v/>
      </c>
    </row>
    <row r="774" spans="5:9">
      <c r="E774" t="str" cm="1">
        <f t="array" ref="E774">IFERROR(INDEX(Month_6!$D$4:$D$250,MATCH(0,COUNTIF($E$750:E773,Month_6!$D$4:$D$250),0)),"")</f>
        <v/>
      </c>
      <c r="I774" t="str" cm="1">
        <f t="array" ref="I774">IFERROR(INDEX(Month_6!$B$4:$B$250,MATCH(0,COUNTIF($E$750:I773,Month_6!$B$4:$B$250),0)),"")</f>
        <v/>
      </c>
    </row>
    <row r="775" spans="5:9">
      <c r="E775" t="str" cm="1">
        <f t="array" ref="E775">IFERROR(INDEX(Month_6!$D$4:$D$250,MATCH(0,COUNTIF($E$750:E774,Month_6!$D$4:$D$250),0)),"")</f>
        <v/>
      </c>
      <c r="I775" t="str" cm="1">
        <f t="array" ref="I775">IFERROR(INDEX(Month_6!$B$4:$B$250,MATCH(0,COUNTIF($E$750:I774,Month_6!$B$4:$B$250),0)),"")</f>
        <v/>
      </c>
    </row>
    <row r="776" spans="5:9">
      <c r="E776" t="str" cm="1">
        <f t="array" ref="E776">IFERROR(INDEX(Month_6!$D$4:$D$250,MATCH(0,COUNTIF($E$750:E775,Month_6!$D$4:$D$250),0)),"")</f>
        <v/>
      </c>
      <c r="I776" t="str" cm="1">
        <f t="array" ref="I776">IFERROR(INDEX(Month_6!$B$4:$B$250,MATCH(0,COUNTIF($E$750:I775,Month_6!$B$4:$B$250),0)),"")</f>
        <v/>
      </c>
    </row>
    <row r="777" spans="5:9">
      <c r="E777" t="str" cm="1">
        <f t="array" ref="E777">IFERROR(INDEX(Month_6!$D$4:$D$250,MATCH(0,COUNTIF($E$750:E776,Month_6!$D$4:$D$250),0)),"")</f>
        <v/>
      </c>
      <c r="I777" t="str" cm="1">
        <f t="array" ref="I777">IFERROR(INDEX(Month_6!$B$4:$B$250,MATCH(0,COUNTIF($E$750:I776,Month_6!$B$4:$B$250),0)),"")</f>
        <v/>
      </c>
    </row>
    <row r="778" spans="5:9">
      <c r="E778" t="str" cm="1">
        <f t="array" ref="E778">IFERROR(INDEX(Month_6!$D$4:$D$250,MATCH(0,COUNTIF($E$750:E777,Month_6!$D$4:$D$250),0)),"")</f>
        <v/>
      </c>
      <c r="I778" t="str" cm="1">
        <f t="array" ref="I778">IFERROR(INDEX(Month_6!$B$4:$B$250,MATCH(0,COUNTIF($E$750:I777,Month_6!$B$4:$B$250),0)),"")</f>
        <v/>
      </c>
    </row>
    <row r="779" spans="5:9">
      <c r="E779" t="str" cm="1">
        <f t="array" ref="E779">IFERROR(INDEX(Month_6!$D$4:$D$250,MATCH(0,COUNTIF($E$750:E778,Month_6!$D$4:$D$250),0)),"")</f>
        <v/>
      </c>
      <c r="I779" t="str" cm="1">
        <f t="array" ref="I779">IFERROR(INDEX(Month_6!$B$4:$B$250,MATCH(0,COUNTIF($E$750:I778,Month_6!$B$4:$B$250),0)),"")</f>
        <v/>
      </c>
    </row>
    <row r="780" spans="5:9">
      <c r="E780" t="str" cm="1">
        <f t="array" ref="E780">IFERROR(INDEX(Month_6!$D$4:$D$250,MATCH(0,COUNTIF($E$750:E779,Month_6!$D$4:$D$250),0)),"")</f>
        <v/>
      </c>
      <c r="I780" t="str" cm="1">
        <f t="array" ref="I780">IFERROR(INDEX(Month_6!$B$4:$B$250,MATCH(0,COUNTIF($E$750:I779,Month_6!$B$4:$B$250),0)),"")</f>
        <v/>
      </c>
    </row>
    <row r="781" spans="5:9">
      <c r="E781" t="str" cm="1">
        <f t="array" ref="E781">IFERROR(INDEX(Month_6!$D$4:$D$250,MATCH(0,COUNTIF($E$750:E780,Month_6!$D$4:$D$250),0)),"")</f>
        <v/>
      </c>
      <c r="I781" t="str" cm="1">
        <f t="array" ref="I781">IFERROR(INDEX(Month_6!$B$4:$B$250,MATCH(0,COUNTIF($E$750:I780,Month_6!$B$4:$B$250),0)),"")</f>
        <v/>
      </c>
    </row>
    <row r="782" spans="5:9">
      <c r="E782" t="str" cm="1">
        <f t="array" ref="E782">IFERROR(INDEX(Month_6!$D$4:$D$250,MATCH(0,COUNTIF($E$750:E781,Month_6!$D$4:$D$250),0)),"")</f>
        <v/>
      </c>
      <c r="I782" t="str" cm="1">
        <f t="array" ref="I782">IFERROR(INDEX(Month_6!$B$4:$B$250,MATCH(0,COUNTIF($E$750:I781,Month_6!$B$4:$B$250),0)),"")</f>
        <v/>
      </c>
    </row>
    <row r="783" spans="5:9">
      <c r="E783" t="str" cm="1">
        <f t="array" ref="E783">IFERROR(INDEX(Month_6!$D$4:$D$250,MATCH(0,COUNTIF($E$750:E782,Month_6!$D$4:$D$250),0)),"")</f>
        <v/>
      </c>
      <c r="I783" t="str" cm="1">
        <f t="array" ref="I783">IFERROR(INDEX(Month_6!$B$4:$B$250,MATCH(0,COUNTIF($E$750:I782,Month_6!$B$4:$B$250),0)),"")</f>
        <v/>
      </c>
    </row>
    <row r="784" spans="5:9">
      <c r="E784" t="str" cm="1">
        <f t="array" ref="E784">IFERROR(INDEX(Month_6!$D$4:$D$250,MATCH(0,COUNTIF($E$750:E783,Month_6!$D$4:$D$250),0)),"")</f>
        <v/>
      </c>
      <c r="I784" t="str" cm="1">
        <f t="array" ref="I784">IFERROR(INDEX(Month_6!$B$4:$B$250,MATCH(0,COUNTIF($E$750:I783,Month_6!$B$4:$B$250),0)),"")</f>
        <v/>
      </c>
    </row>
    <row r="785" spans="5:9">
      <c r="E785" t="str" cm="1">
        <f t="array" ref="E785">IFERROR(INDEX(Month_6!$D$4:$D$250,MATCH(0,COUNTIF($E$750:E784,Month_6!$D$4:$D$250),0)),"")</f>
        <v/>
      </c>
      <c r="I785" t="str" cm="1">
        <f t="array" ref="I785">IFERROR(INDEX(Month_6!$B$4:$B$250,MATCH(0,COUNTIF($E$750:I784,Month_6!$B$4:$B$250),0)),"")</f>
        <v/>
      </c>
    </row>
    <row r="786" spans="5:9">
      <c r="E786" t="str" cm="1">
        <f t="array" ref="E786">IFERROR(INDEX(Month_6!$D$4:$D$250,MATCH(0,COUNTIF($E$750:E785,Month_6!$D$4:$D$250),0)),"")</f>
        <v/>
      </c>
      <c r="I786" t="str" cm="1">
        <f t="array" ref="I786">IFERROR(INDEX(Month_6!$B$4:$B$250,MATCH(0,COUNTIF($E$750:I785,Month_6!$B$4:$B$250),0)),"")</f>
        <v/>
      </c>
    </row>
    <row r="787" spans="5:9">
      <c r="E787" t="str" cm="1">
        <f t="array" ref="E787">IFERROR(INDEX(Month_6!$D$4:$D$250,MATCH(0,COUNTIF($E$750:E786,Month_6!$D$4:$D$250),0)),"")</f>
        <v/>
      </c>
      <c r="I787" t="str" cm="1">
        <f t="array" ref="I787">IFERROR(INDEX(Month_6!$B$4:$B$250,MATCH(0,COUNTIF($E$750:I786,Month_6!$B$4:$B$250),0)),"")</f>
        <v/>
      </c>
    </row>
    <row r="788" spans="5:9">
      <c r="E788" t="str" cm="1">
        <f t="array" ref="E788">IFERROR(INDEX(Month_6!$D$4:$D$250,MATCH(0,COUNTIF($E$750:E787,Month_6!$D$4:$D$250),0)),"")</f>
        <v/>
      </c>
      <c r="I788" t="str" cm="1">
        <f t="array" ref="I788">IFERROR(INDEX(Month_6!$B$4:$B$250,MATCH(0,COUNTIF($E$750:I787,Month_6!$B$4:$B$250),0)),"")</f>
        <v/>
      </c>
    </row>
    <row r="789" spans="5:9">
      <c r="E789" t="str" cm="1">
        <f t="array" ref="E789">IFERROR(INDEX(Month_6!$D$4:$D$250,MATCH(0,COUNTIF($E$750:E788,Month_6!$D$4:$D$250),0)),"")</f>
        <v/>
      </c>
      <c r="I789" t="str" cm="1">
        <f t="array" ref="I789">IFERROR(INDEX(Month_6!$B$4:$B$250,MATCH(0,COUNTIF($E$750:I788,Month_6!$B$4:$B$250),0)),"")</f>
        <v/>
      </c>
    </row>
    <row r="790" spans="5:9">
      <c r="E790" t="str" cm="1">
        <f t="array" ref="E790">IFERROR(INDEX(Month_6!$D$4:$D$250,MATCH(0,COUNTIF($E$750:E789,Month_6!$D$4:$D$250),0)),"")</f>
        <v/>
      </c>
      <c r="I790" t="str" cm="1">
        <f t="array" ref="I790">IFERROR(INDEX(Month_6!$B$4:$B$250,MATCH(0,COUNTIF($E$750:I789,Month_6!$B$4:$B$250),0)),"")</f>
        <v/>
      </c>
    </row>
    <row r="791" spans="5:9">
      <c r="E791" t="str" cm="1">
        <f t="array" ref="E791">IFERROR(INDEX(Month_6!$D$4:$D$250,MATCH(0,COUNTIF($E$750:E790,Month_6!$D$4:$D$250),0)),"")</f>
        <v/>
      </c>
      <c r="I791" t="str" cm="1">
        <f t="array" ref="I791">IFERROR(INDEX(Month_6!$B$4:$B$250,MATCH(0,COUNTIF($E$750:I790,Month_6!$B$4:$B$250),0)),"")</f>
        <v/>
      </c>
    </row>
    <row r="792" spans="5:9">
      <c r="E792" t="str" cm="1">
        <f t="array" ref="E792">IFERROR(INDEX(Month_6!$D$4:$D$250,MATCH(0,COUNTIF($E$750:E791,Month_6!$D$4:$D$250),0)),"")</f>
        <v/>
      </c>
      <c r="I792" t="str" cm="1">
        <f t="array" ref="I792">IFERROR(INDEX(Month_6!$B$4:$B$250,MATCH(0,COUNTIF($E$750:I791,Month_6!$B$4:$B$250),0)),"")</f>
        <v/>
      </c>
    </row>
    <row r="793" spans="5:9">
      <c r="E793" t="str" cm="1">
        <f t="array" ref="E793">IFERROR(INDEX(Month_6!$D$4:$D$250,MATCH(0,COUNTIF($E$750:E792,Month_6!$D$4:$D$250),0)),"")</f>
        <v/>
      </c>
      <c r="I793" t="str" cm="1">
        <f t="array" ref="I793">IFERROR(INDEX(Month_6!$B$4:$B$250,MATCH(0,COUNTIF($E$750:I792,Month_6!$B$4:$B$250),0)),"")</f>
        <v/>
      </c>
    </row>
    <row r="794" spans="5:9">
      <c r="E794" t="str" cm="1">
        <f t="array" ref="E794">IFERROR(INDEX(Month_6!$D$4:$D$250,MATCH(0,COUNTIF($E$750:E793,Month_6!$D$4:$D$250),0)),"")</f>
        <v/>
      </c>
      <c r="I794" t="str" cm="1">
        <f t="array" ref="I794">IFERROR(INDEX(Month_6!$B$4:$B$250,MATCH(0,COUNTIF($E$750:I793,Month_6!$B$4:$B$250),0)),"")</f>
        <v/>
      </c>
    </row>
    <row r="795" spans="5:9">
      <c r="E795" t="str" cm="1">
        <f t="array" ref="E795">IFERROR(INDEX(Month_6!$D$4:$D$250,MATCH(0,COUNTIF($E$750:E794,Month_6!$D$4:$D$250),0)),"")</f>
        <v/>
      </c>
      <c r="I795" t="str" cm="1">
        <f t="array" ref="I795">IFERROR(INDEX(Month_6!$B$4:$B$250,MATCH(0,COUNTIF($E$750:I794,Month_6!$B$4:$B$250),0)),"")</f>
        <v/>
      </c>
    </row>
    <row r="796" spans="5:9">
      <c r="E796" t="str" cm="1">
        <f t="array" ref="E796">IFERROR(INDEX(Month_6!$D$4:$D$250,MATCH(0,COUNTIF($E$750:E795,Month_6!$D$4:$D$250),0)),"")</f>
        <v/>
      </c>
      <c r="I796" t="str" cm="1">
        <f t="array" ref="I796">IFERROR(INDEX(Month_6!$B$4:$B$250,MATCH(0,COUNTIF($E$750:I795,Month_6!$B$4:$B$250),0)),"")</f>
        <v/>
      </c>
    </row>
    <row r="797" spans="5:9">
      <c r="E797" t="str" cm="1">
        <f t="array" ref="E797">IFERROR(INDEX(Month_6!$D$4:$D$250,MATCH(0,COUNTIF($E$750:E796,Month_6!$D$4:$D$250),0)),"")</f>
        <v/>
      </c>
      <c r="I797" t="str" cm="1">
        <f t="array" ref="I797">IFERROR(INDEX(Month_6!$B$4:$B$250,MATCH(0,COUNTIF($E$750:I796,Month_6!$B$4:$B$250),0)),"")</f>
        <v/>
      </c>
    </row>
    <row r="798" spans="5:9">
      <c r="E798" t="str" cm="1">
        <f t="array" ref="E798">IFERROR(INDEX(Month_6!$D$4:$D$250,MATCH(0,COUNTIF($E$750:E797,Month_6!$D$4:$D$250),0)),"")</f>
        <v/>
      </c>
      <c r="I798" t="str" cm="1">
        <f t="array" ref="I798">IFERROR(INDEX(Month_6!$B$4:$B$250,MATCH(0,COUNTIF($E$750:I797,Month_6!$B$4:$B$250),0)),"")</f>
        <v/>
      </c>
    </row>
    <row r="799" spans="5:9">
      <c r="E799" t="str" cm="1">
        <f t="array" ref="E799">IFERROR(INDEX(Month_6!$D$4:$D$250,MATCH(0,COUNTIF($E$750:E798,Month_6!$D$4:$D$250),0)),"")</f>
        <v/>
      </c>
      <c r="I799" t="str" cm="1">
        <f t="array" ref="I799">IFERROR(INDEX(Month_6!$B$4:$B$250,MATCH(0,COUNTIF($E$750:I798,Month_6!$B$4:$B$250),0)),"")</f>
        <v/>
      </c>
    </row>
    <row r="800" spans="5:9">
      <c r="E800" t="str" cm="1">
        <f t="array" ref="E800">IFERROR(INDEX(Month_6!$D$4:$D$250,MATCH(0,COUNTIF($E$750:E799,Month_6!$D$4:$D$250),0)),"")</f>
        <v/>
      </c>
      <c r="I800" t="str" cm="1">
        <f t="array" ref="I800">IFERROR(INDEX(Month_6!$B$4:$B$250,MATCH(0,COUNTIF($E$750:I799,Month_6!$B$4:$B$250),0)),"")</f>
        <v/>
      </c>
    </row>
    <row r="801" spans="5:9">
      <c r="E801" t="str" cm="1">
        <f t="array" ref="E801">IFERROR(INDEX(Month_6!$D$4:$D$250,MATCH(0,COUNTIF($E$750:E800,Month_6!$D$4:$D$250),0)),"")</f>
        <v/>
      </c>
      <c r="I801" t="str" cm="1">
        <f t="array" ref="I801">IFERROR(INDEX(Month_6!$B$4:$B$250,MATCH(0,COUNTIF($E$750:I800,Month_6!$B$4:$B$250),0)),"")</f>
        <v/>
      </c>
    </row>
    <row r="802" spans="5:9">
      <c r="E802" t="str" cm="1">
        <f t="array" ref="E802">IFERROR(INDEX(Month_6!$D$4:$D$250,MATCH(0,COUNTIF($E$750:E801,Month_6!$D$4:$D$250),0)),"")</f>
        <v/>
      </c>
      <c r="I802" t="str" cm="1">
        <f t="array" ref="I802">IFERROR(INDEX(Month_6!$B$4:$B$250,MATCH(0,COUNTIF($E$750:I801,Month_6!$B$4:$B$250),0)),"")</f>
        <v/>
      </c>
    </row>
    <row r="803" spans="5:9">
      <c r="E803" t="str" cm="1">
        <f t="array" ref="E803">IFERROR(INDEX(Month_6!$D$4:$D$250,MATCH(0,COUNTIF($E$750:E802,Month_6!$D$4:$D$250),0)),"")</f>
        <v/>
      </c>
      <c r="I803" t="str" cm="1">
        <f t="array" ref="I803">IFERROR(INDEX(Month_6!$B$4:$B$250,MATCH(0,COUNTIF($E$750:I802,Month_6!$B$4:$B$250),0)),"")</f>
        <v/>
      </c>
    </row>
    <row r="804" spans="5:9">
      <c r="E804" t="str" cm="1">
        <f t="array" ref="E804">IFERROR(INDEX(Month_6!$D$4:$D$250,MATCH(0,COUNTIF($E$750:E803,Month_6!$D$4:$D$250),0)),"")</f>
        <v/>
      </c>
      <c r="I804" t="str" cm="1">
        <f t="array" ref="I804">IFERROR(INDEX(Month_6!$B$4:$B$250,MATCH(0,COUNTIF($E$750:I803,Month_6!$B$4:$B$250),0)),"")</f>
        <v/>
      </c>
    </row>
    <row r="805" spans="5:9">
      <c r="E805" t="str" cm="1">
        <f t="array" ref="E805">IFERROR(INDEX(Month_6!$D$4:$D$250,MATCH(0,COUNTIF($E$750:E804,Month_6!$D$4:$D$250),0)),"")</f>
        <v/>
      </c>
      <c r="I805" t="str" cm="1">
        <f t="array" ref="I805">IFERROR(INDEX(Month_6!$B$4:$B$250,MATCH(0,COUNTIF($E$750:I804,Month_6!$B$4:$B$250),0)),"")</f>
        <v/>
      </c>
    </row>
    <row r="806" spans="5:9">
      <c r="E806" t="str" cm="1">
        <f t="array" ref="E806">IFERROR(INDEX(Month_6!$D$4:$D$250,MATCH(0,COUNTIF($E$750:E805,Month_6!$D$4:$D$250),0)),"")</f>
        <v/>
      </c>
      <c r="I806" t="str" cm="1">
        <f t="array" ref="I806">IFERROR(INDEX(Month_6!$B$4:$B$250,MATCH(0,COUNTIF($E$750:I805,Month_6!$B$4:$B$250),0)),"")</f>
        <v/>
      </c>
    </row>
    <row r="807" spans="5:9">
      <c r="E807" t="str" cm="1">
        <f t="array" ref="E807">IFERROR(INDEX(Month_6!$D$4:$D$250,MATCH(0,COUNTIF($E$750:E806,Month_6!$D$4:$D$250),0)),"")</f>
        <v/>
      </c>
      <c r="I807" t="str" cm="1">
        <f t="array" ref="I807">IFERROR(INDEX(Month_6!$B$4:$B$250,MATCH(0,COUNTIF($E$750:I806,Month_6!$B$4:$B$250),0)),"")</f>
        <v/>
      </c>
    </row>
    <row r="808" spans="5:9">
      <c r="E808" t="str" cm="1">
        <f t="array" ref="E808">IFERROR(INDEX(Month_6!$D$4:$D$250,MATCH(0,COUNTIF($E$750:E807,Month_6!$D$4:$D$250),0)),"")</f>
        <v/>
      </c>
      <c r="I808" t="str" cm="1">
        <f t="array" ref="I808">IFERROR(INDEX(Month_6!$B$4:$B$250,MATCH(0,COUNTIF($E$750:I807,Month_6!$B$4:$B$250),0)),"")</f>
        <v/>
      </c>
    </row>
    <row r="809" spans="5:9">
      <c r="E809" t="str" cm="1">
        <f t="array" ref="E809">IFERROR(INDEX(Month_6!$D$4:$D$250,MATCH(0,COUNTIF($E$750:E808,Month_6!$D$4:$D$250),0)),"")</f>
        <v/>
      </c>
      <c r="I809" t="str" cm="1">
        <f t="array" ref="I809">IFERROR(INDEX(Month_6!$B$4:$B$250,MATCH(0,COUNTIF($E$750:I808,Month_6!$B$4:$B$250),0)),"")</f>
        <v/>
      </c>
    </row>
    <row r="810" spans="5:9">
      <c r="E810" t="str" cm="1">
        <f t="array" ref="E810">IFERROR(INDEX(Month_6!$D$4:$D$250,MATCH(0,COUNTIF($E$750:E809,Month_6!$D$4:$D$250),0)),"")</f>
        <v/>
      </c>
      <c r="I810" t="str" cm="1">
        <f t="array" ref="I810">IFERROR(INDEX(Month_6!$B$4:$B$250,MATCH(0,COUNTIF($E$750:I809,Month_6!$B$4:$B$250),0)),"")</f>
        <v/>
      </c>
    </row>
    <row r="811" spans="5:9">
      <c r="E811" t="str" cm="1">
        <f t="array" ref="E811">IFERROR(INDEX(Month_6!$D$4:$D$250,MATCH(0,COUNTIF($E$750:E810,Month_6!$D$4:$D$250),0)),"")</f>
        <v/>
      </c>
      <c r="I811" t="str" cm="1">
        <f t="array" ref="I811">IFERROR(INDEX(Month_6!$B$4:$B$250,MATCH(0,COUNTIF($E$750:I810,Month_6!$B$4:$B$250),0)),"")</f>
        <v/>
      </c>
    </row>
    <row r="812" spans="5:9">
      <c r="E812" t="str" cm="1">
        <f t="array" ref="E812">IFERROR(INDEX(Month_6!$D$4:$D$250,MATCH(0,COUNTIF($E$750:E811,Month_6!$D$4:$D$250),0)),"")</f>
        <v/>
      </c>
      <c r="I812" t="str" cm="1">
        <f t="array" ref="I812">IFERROR(INDEX(Month_6!$B$4:$B$250,MATCH(0,COUNTIF($E$750:I811,Month_6!$B$4:$B$250),0)),"")</f>
        <v/>
      </c>
    </row>
    <row r="813" spans="5:9">
      <c r="E813" t="str" cm="1">
        <f t="array" ref="E813">IFERROR(INDEX(Month_6!$D$4:$D$250,MATCH(0,COUNTIF($E$750:E812,Month_6!$D$4:$D$250),0)),"")</f>
        <v/>
      </c>
      <c r="I813" t="str" cm="1">
        <f t="array" ref="I813">IFERROR(INDEX(Month_6!$B$4:$B$250,MATCH(0,COUNTIF($E$750:I812,Month_6!$B$4:$B$250),0)),"")</f>
        <v/>
      </c>
    </row>
    <row r="814" spans="5:9">
      <c r="E814" t="str" cm="1">
        <f t="array" ref="E814">IFERROR(INDEX(Month_6!$D$4:$D$250,MATCH(0,COUNTIF($E$750:E813,Month_6!$D$4:$D$250),0)),"")</f>
        <v/>
      </c>
      <c r="I814" t="str" cm="1">
        <f t="array" ref="I814">IFERROR(INDEX(Month_6!$B$4:$B$250,MATCH(0,COUNTIF($E$750:I813,Month_6!$B$4:$B$250),0)),"")</f>
        <v/>
      </c>
    </row>
    <row r="815" spans="5:9">
      <c r="E815" t="str" cm="1">
        <f t="array" ref="E815">IFERROR(INDEX(Month_6!$D$4:$D$250,MATCH(0,COUNTIF($E$750:E814,Month_6!$D$4:$D$250),0)),"")</f>
        <v/>
      </c>
      <c r="I815" t="str" cm="1">
        <f t="array" ref="I815">IFERROR(INDEX(Month_6!$B$4:$B$250,MATCH(0,COUNTIF($E$750:I814,Month_6!$B$4:$B$250),0)),"")</f>
        <v/>
      </c>
    </row>
    <row r="816" spans="5:9">
      <c r="E816" t="str" cm="1">
        <f t="array" ref="E816">IFERROR(INDEX(Month_6!$D$4:$D$250,MATCH(0,COUNTIF($E$750:E815,Month_6!$D$4:$D$250),0)),"")</f>
        <v/>
      </c>
      <c r="I816" t="str" cm="1">
        <f t="array" ref="I816">IFERROR(INDEX(Month_6!$B$4:$B$250,MATCH(0,COUNTIF($E$750:I815,Month_6!$B$4:$B$250),0)),"")</f>
        <v/>
      </c>
    </row>
    <row r="817" spans="5:9">
      <c r="E817" t="str" cm="1">
        <f t="array" ref="E817">IFERROR(INDEX(Month_6!$D$4:$D$250,MATCH(0,COUNTIF($E$750:E816,Month_6!$D$4:$D$250),0)),"")</f>
        <v/>
      </c>
      <c r="I817" t="str" cm="1">
        <f t="array" ref="I817">IFERROR(INDEX(Month_6!$B$4:$B$250,MATCH(0,COUNTIF($E$750:I816,Month_6!$B$4:$B$250),0)),"")</f>
        <v/>
      </c>
    </row>
    <row r="818" spans="5:9">
      <c r="E818" t="str" cm="1">
        <f t="array" ref="E818">IFERROR(INDEX(Month_6!$D$4:$D$250,MATCH(0,COUNTIF($E$750:E817,Month_6!$D$4:$D$250),0)),"")</f>
        <v/>
      </c>
      <c r="I818" t="str" cm="1">
        <f t="array" ref="I818">IFERROR(INDEX(Month_6!$B$4:$B$250,MATCH(0,COUNTIF($E$750:I817,Month_6!$B$4:$B$250),0)),"")</f>
        <v/>
      </c>
    </row>
    <row r="819" spans="5:9">
      <c r="E819" t="str" cm="1">
        <f t="array" ref="E819">IFERROR(INDEX(Month_6!$D$4:$D$250,MATCH(0,COUNTIF($E$750:E818,Month_6!$D$4:$D$250),0)),"")</f>
        <v/>
      </c>
      <c r="I819" t="str" cm="1">
        <f t="array" ref="I819">IFERROR(INDEX(Month_6!$B$4:$B$250,MATCH(0,COUNTIF($E$750:I818,Month_6!$B$4:$B$250),0)),"")</f>
        <v/>
      </c>
    </row>
    <row r="820" spans="5:9">
      <c r="E820" t="str" cm="1">
        <f t="array" ref="E820">IFERROR(INDEX(Month_6!$D$4:$D$250,MATCH(0,COUNTIF($E$750:E819,Month_6!$D$4:$D$250),0)),"")</f>
        <v/>
      </c>
      <c r="I820" t="str" cm="1">
        <f t="array" ref="I820">IFERROR(INDEX(Month_6!$B$4:$B$250,MATCH(0,COUNTIF($E$750:I819,Month_6!$B$4:$B$250),0)),"")</f>
        <v/>
      </c>
    </row>
    <row r="821" spans="5:9">
      <c r="E821" t="str" cm="1">
        <f t="array" ref="E821">IFERROR(INDEX(Month_6!$D$4:$D$250,MATCH(0,COUNTIF($E$750:E820,Month_6!$D$4:$D$250),0)),"")</f>
        <v/>
      </c>
      <c r="I821" t="str" cm="1">
        <f t="array" ref="I821">IFERROR(INDEX(Month_6!$B$4:$B$250,MATCH(0,COUNTIF($E$750:I820,Month_6!$B$4:$B$250),0)),"")</f>
        <v/>
      </c>
    </row>
    <row r="822" spans="5:9">
      <c r="E822" t="str" cm="1">
        <f t="array" ref="E822">IFERROR(INDEX(Month_6!$D$4:$D$250,MATCH(0,COUNTIF($E$750:E821,Month_6!$D$4:$D$250),0)),"")</f>
        <v/>
      </c>
      <c r="I822" t="str" cm="1">
        <f t="array" ref="I822">IFERROR(INDEX(Month_6!$B$4:$B$250,MATCH(0,COUNTIF($E$750:I821,Month_6!$B$4:$B$250),0)),"")</f>
        <v/>
      </c>
    </row>
    <row r="823" spans="5:9">
      <c r="E823" t="str" cm="1">
        <f t="array" ref="E823">IFERROR(INDEX(Month_6!$D$4:$D$250,MATCH(0,COUNTIF($E$750:E822,Month_6!$D$4:$D$250),0)),"")</f>
        <v/>
      </c>
      <c r="I823" t="str" cm="1">
        <f t="array" ref="I823">IFERROR(INDEX(Month_6!$B$4:$B$250,MATCH(0,COUNTIF($E$750:I822,Month_6!$B$4:$B$250),0)),"")</f>
        <v/>
      </c>
    </row>
    <row r="824" spans="5:9">
      <c r="E824" t="str" cm="1">
        <f t="array" ref="E824">IFERROR(INDEX(Month_6!$D$4:$D$250,MATCH(0,COUNTIF($E$750:E823,Month_6!$D$4:$D$250),0)),"")</f>
        <v/>
      </c>
      <c r="I824" t="str" cm="1">
        <f t="array" ref="I824">IFERROR(INDEX(Month_6!$B$4:$B$250,MATCH(0,COUNTIF($E$750:I823,Month_6!$B$4:$B$250),0)),"")</f>
        <v/>
      </c>
    </row>
    <row r="825" spans="5:9">
      <c r="E825" t="str" cm="1">
        <f t="array" ref="E825">IFERROR(INDEX(Month_6!$D$4:$D$250,MATCH(0,COUNTIF($E$750:E824,Month_6!$D$4:$D$250),0)),"")</f>
        <v/>
      </c>
      <c r="I825" t="str" cm="1">
        <f t="array" ref="I825">IFERROR(INDEX(Month_6!$B$4:$B$250,MATCH(0,COUNTIF($E$750:I824,Month_6!$B$4:$B$250),0)),"")</f>
        <v/>
      </c>
    </row>
    <row r="826" spans="5:9">
      <c r="E826" t="str" cm="1">
        <f t="array" ref="E826">IFERROR(INDEX(Month_6!$D$4:$D$250,MATCH(0,COUNTIF($E$750:E825,Month_6!$D$4:$D$250),0)),"")</f>
        <v/>
      </c>
      <c r="I826" t="str" cm="1">
        <f t="array" ref="I826">IFERROR(INDEX(Month_6!$B$4:$B$250,MATCH(0,COUNTIF($E$750:I825,Month_6!$B$4:$B$250),0)),"")</f>
        <v/>
      </c>
    </row>
    <row r="827" spans="5:9">
      <c r="E827" t="str" cm="1">
        <f t="array" ref="E827">IFERROR(INDEX(Month_6!$D$4:$D$250,MATCH(0,COUNTIF($E$750:E826,Month_6!$D$4:$D$250),0)),"")</f>
        <v/>
      </c>
      <c r="I827" t="str" cm="1">
        <f t="array" ref="I827">IFERROR(INDEX(Month_6!$B$4:$B$250,MATCH(0,COUNTIF($E$750:I826,Month_6!$B$4:$B$250),0)),"")</f>
        <v/>
      </c>
    </row>
    <row r="828" spans="5:9">
      <c r="E828" t="str" cm="1">
        <f t="array" ref="E828">IFERROR(INDEX(Month_6!$D$4:$D$250,MATCH(0,COUNTIF($E$750:E827,Month_6!$D$4:$D$250),0)),"")</f>
        <v/>
      </c>
      <c r="I828" t="str" cm="1">
        <f t="array" ref="I828">IFERROR(INDEX(Month_6!$B$4:$B$250,MATCH(0,COUNTIF($E$750:I827,Month_6!$B$4:$B$250),0)),"")</f>
        <v/>
      </c>
    </row>
    <row r="829" spans="5:9">
      <c r="E829" t="str" cm="1">
        <f t="array" ref="E829">IFERROR(INDEX(Month_6!$D$4:$D$250,MATCH(0,COUNTIF($E$750:E828,Month_6!$D$4:$D$250),0)),"")</f>
        <v/>
      </c>
      <c r="I829" t="str" cm="1">
        <f t="array" ref="I829">IFERROR(INDEX(Month_6!$B$4:$B$250,MATCH(0,COUNTIF($E$750:I828,Month_6!$B$4:$B$250),0)),"")</f>
        <v/>
      </c>
    </row>
    <row r="830" spans="5:9">
      <c r="E830" t="str" cm="1">
        <f t="array" ref="E830">IFERROR(INDEX(Month_6!$D$4:$D$250,MATCH(0,COUNTIF($E$750:E829,Month_6!$D$4:$D$250),0)),"")</f>
        <v/>
      </c>
      <c r="I830" t="str" cm="1">
        <f t="array" ref="I830">IFERROR(INDEX(Month_6!$B$4:$B$250,MATCH(0,COUNTIF($E$750:I829,Month_6!$B$4:$B$250),0)),"")</f>
        <v/>
      </c>
    </row>
    <row r="831" spans="5:9">
      <c r="E831" t="str" cm="1">
        <f t="array" ref="E831">IFERROR(INDEX(Month_6!$D$4:$D$250,MATCH(0,COUNTIF($E$750:E830,Month_6!$D$4:$D$250),0)),"")</f>
        <v/>
      </c>
      <c r="I831" t="str" cm="1">
        <f t="array" ref="I831">IFERROR(INDEX(Month_6!$B$4:$B$250,MATCH(0,COUNTIF($E$750:I830,Month_6!$B$4:$B$250),0)),"")</f>
        <v/>
      </c>
    </row>
    <row r="832" spans="5:9">
      <c r="E832" t="str" cm="1">
        <f t="array" ref="E832">IFERROR(INDEX(Month_6!$D$4:$D$250,MATCH(0,COUNTIF($E$750:E831,Month_6!$D$4:$D$250),0)),"")</f>
        <v/>
      </c>
      <c r="I832" t="str" cm="1">
        <f t="array" ref="I832">IFERROR(INDEX(Month_6!$B$4:$B$250,MATCH(0,COUNTIF($E$750:I831,Month_6!$B$4:$B$250),0)),"")</f>
        <v/>
      </c>
    </row>
    <row r="833" spans="5:9">
      <c r="E833" t="str" cm="1">
        <f t="array" ref="E833">IFERROR(INDEX(Month_6!$D$4:$D$250,MATCH(0,COUNTIF($E$750:E832,Month_6!$D$4:$D$250),0)),"")</f>
        <v/>
      </c>
      <c r="I833" t="str" cm="1">
        <f t="array" ref="I833">IFERROR(INDEX(Month_6!$B$4:$B$250,MATCH(0,COUNTIF($E$750:I832,Month_6!$B$4:$B$250),0)),"")</f>
        <v/>
      </c>
    </row>
    <row r="834" spans="5:9">
      <c r="E834" t="str" cm="1">
        <f t="array" ref="E834">IFERROR(INDEX(Month_6!$D$4:$D$250,MATCH(0,COUNTIF($E$750:E833,Month_6!$D$4:$D$250),0)),"")</f>
        <v/>
      </c>
      <c r="I834" t="str" cm="1">
        <f t="array" ref="I834">IFERROR(INDEX(Month_6!$B$4:$B$250,MATCH(0,COUNTIF($E$750:I833,Month_6!$B$4:$B$250),0)),"")</f>
        <v/>
      </c>
    </row>
    <row r="835" spans="5:9">
      <c r="E835" t="str" cm="1">
        <f t="array" ref="E835">IFERROR(INDEX(Month_6!$D$4:$D$250,MATCH(0,COUNTIF($E$750:E834,Month_6!$D$4:$D$250),0)),"")</f>
        <v/>
      </c>
      <c r="I835" t="str" cm="1">
        <f t="array" ref="I835">IFERROR(INDEX(Month_6!$B$4:$B$250,MATCH(0,COUNTIF($E$750:I834,Month_6!$B$4:$B$250),0)),"")</f>
        <v/>
      </c>
    </row>
    <row r="836" spans="5:9">
      <c r="E836" t="str" cm="1">
        <f t="array" ref="E836">IFERROR(INDEX(Month_6!$D$4:$D$250,MATCH(0,COUNTIF($E$750:E835,Month_6!$D$4:$D$250),0)),"")</f>
        <v/>
      </c>
      <c r="I836" t="str" cm="1">
        <f t="array" ref="I836">IFERROR(INDEX(Month_6!$B$4:$B$250,MATCH(0,COUNTIF($E$750:I835,Month_6!$B$4:$B$250),0)),"")</f>
        <v/>
      </c>
    </row>
    <row r="837" spans="5:9">
      <c r="E837" t="str" cm="1">
        <f t="array" ref="E837">IFERROR(INDEX(Month_6!$D$4:$D$250,MATCH(0,COUNTIF($E$750:E836,Month_6!$D$4:$D$250),0)),"")</f>
        <v/>
      </c>
      <c r="I837" t="str" cm="1">
        <f t="array" ref="I837">IFERROR(INDEX(Month_6!$B$4:$B$250,MATCH(0,COUNTIF($E$750:I836,Month_6!$B$4:$B$250),0)),"")</f>
        <v/>
      </c>
    </row>
    <row r="838" spans="5:9">
      <c r="E838" t="str" cm="1">
        <f t="array" ref="E838">IFERROR(INDEX(Month_6!$D$4:$D$250,MATCH(0,COUNTIF($E$750:E837,Month_6!$D$4:$D$250),0)),"")</f>
        <v/>
      </c>
      <c r="I838" t="str" cm="1">
        <f t="array" ref="I838">IFERROR(INDEX(Month_6!$B$4:$B$250,MATCH(0,COUNTIF($E$750:I837,Month_6!$B$4:$B$250),0)),"")</f>
        <v/>
      </c>
    </row>
    <row r="839" spans="5:9">
      <c r="E839" t="str" cm="1">
        <f t="array" ref="E839">IFERROR(INDEX(Month_6!$D$4:$D$250,MATCH(0,COUNTIF($E$750:E838,Month_6!$D$4:$D$250),0)),"")</f>
        <v/>
      </c>
      <c r="I839" t="str" cm="1">
        <f t="array" ref="I839">IFERROR(INDEX(Month_6!$B$4:$B$250,MATCH(0,COUNTIF($E$750:I838,Month_6!$B$4:$B$250),0)),"")</f>
        <v/>
      </c>
    </row>
    <row r="840" spans="5:9">
      <c r="E840" t="str" cm="1">
        <f t="array" ref="E840">IFERROR(INDEX(Month_6!$D$4:$D$250,MATCH(0,COUNTIF($E$750:E839,Month_6!$D$4:$D$250),0)),"")</f>
        <v/>
      </c>
      <c r="I840" t="str" cm="1">
        <f t="array" ref="I840">IFERROR(INDEX(Month_6!$B$4:$B$250,MATCH(0,COUNTIF($E$750:I839,Month_6!$B$4:$B$250),0)),"")</f>
        <v/>
      </c>
    </row>
    <row r="841" spans="5:9">
      <c r="E841" t="str" cm="1">
        <f t="array" ref="E841">IFERROR(INDEX(Month_6!$D$4:$D$250,MATCH(0,COUNTIF($E$750:E840,Month_6!$D$4:$D$250),0)),"")</f>
        <v/>
      </c>
      <c r="I841" t="str" cm="1">
        <f t="array" ref="I841">IFERROR(INDEX(Month_6!$B$4:$B$250,MATCH(0,COUNTIF($E$750:I840,Month_6!$B$4:$B$250),0)),"")</f>
        <v/>
      </c>
    </row>
    <row r="842" spans="5:9">
      <c r="E842" t="str" cm="1">
        <f t="array" ref="E842">IFERROR(INDEX(Month_6!$D$4:$D$250,MATCH(0,COUNTIF($E$750:E841,Month_6!$D$4:$D$250),0)),"")</f>
        <v/>
      </c>
      <c r="I842" t="str" cm="1">
        <f t="array" ref="I842">IFERROR(INDEX(Month_6!$B$4:$B$250,MATCH(0,COUNTIF($E$750:I841,Month_6!$B$4:$B$250),0)),"")</f>
        <v/>
      </c>
    </row>
    <row r="843" spans="5:9">
      <c r="E843" t="str" cm="1">
        <f t="array" ref="E843">IFERROR(INDEX(Month_6!$D$4:$D$250,MATCH(0,COUNTIF($E$750:E842,Month_6!$D$4:$D$250),0)),"")</f>
        <v/>
      </c>
      <c r="I843" t="str" cm="1">
        <f t="array" ref="I843">IFERROR(INDEX(Month_6!$B$4:$B$250,MATCH(0,COUNTIF($E$750:I842,Month_6!$B$4:$B$250),0)),"")</f>
        <v/>
      </c>
    </row>
    <row r="844" spans="5:9">
      <c r="E844" t="str" cm="1">
        <f t="array" ref="E844">IFERROR(INDEX(Month_6!$D$4:$D$250,MATCH(0,COUNTIF($E$750:E843,Month_6!$D$4:$D$250),0)),"")</f>
        <v/>
      </c>
      <c r="I844" t="str" cm="1">
        <f t="array" ref="I844">IFERROR(INDEX(Month_6!$B$4:$B$250,MATCH(0,COUNTIF($E$750:I843,Month_6!$B$4:$B$250),0)),"")</f>
        <v/>
      </c>
    </row>
    <row r="845" spans="5:9">
      <c r="E845" t="str" cm="1">
        <f t="array" ref="E845">IFERROR(INDEX(Month_6!$D$4:$D$250,MATCH(0,COUNTIF($E$750:E844,Month_6!$D$4:$D$250),0)),"")</f>
        <v/>
      </c>
      <c r="I845" t="str" cm="1">
        <f t="array" ref="I845">IFERROR(INDEX(Month_6!$B$4:$B$250,MATCH(0,COUNTIF($E$750:I844,Month_6!$B$4:$B$250),0)),"")</f>
        <v/>
      </c>
    </row>
    <row r="846" spans="5:9">
      <c r="E846" t="str" cm="1">
        <f t="array" ref="E846">IFERROR(INDEX(Month_6!$D$4:$D$250,MATCH(0,COUNTIF($E$750:E845,Month_6!$D$4:$D$250),0)),"")</f>
        <v/>
      </c>
      <c r="I846" t="str" cm="1">
        <f t="array" ref="I846">IFERROR(INDEX(Month_6!$B$4:$B$250,MATCH(0,COUNTIF($E$750:I845,Month_6!$B$4:$B$250),0)),"")</f>
        <v/>
      </c>
    </row>
    <row r="847" spans="5:9">
      <c r="E847" t="str" cm="1">
        <f t="array" ref="E847">IFERROR(INDEX(Month_6!$D$4:$D$250,MATCH(0,COUNTIF($E$750:E846,Month_6!$D$4:$D$250),0)),"")</f>
        <v/>
      </c>
      <c r="I847" t="str" cm="1">
        <f t="array" ref="I847">IFERROR(INDEX(Month_6!$B$4:$B$250,MATCH(0,COUNTIF($E$750:I846,Month_6!$B$4:$B$250),0)),"")</f>
        <v/>
      </c>
    </row>
    <row r="848" spans="5:9">
      <c r="E848" t="str" cm="1">
        <f t="array" ref="E848">IFERROR(INDEX(Month_6!$D$4:$D$250,MATCH(0,COUNTIF($E$750:E847,Month_6!$D$4:$D$250),0)),"")</f>
        <v/>
      </c>
      <c r="I848" t="str" cm="1">
        <f t="array" ref="I848">IFERROR(INDEX(Month_6!$B$4:$B$250,MATCH(0,COUNTIF($E$750:I847,Month_6!$B$4:$B$250),0)),"")</f>
        <v/>
      </c>
    </row>
    <row r="849" spans="5:9">
      <c r="E849" t="str" cm="1">
        <f t="array" ref="E849">IFERROR(INDEX(Month_6!$D$4:$D$250,MATCH(0,COUNTIF($E$750:E848,Month_6!$D$4:$D$250),0)),"")</f>
        <v/>
      </c>
      <c r="I849" t="str" cm="1">
        <f t="array" ref="I849">IFERROR(INDEX(Month_6!$B$4:$B$250,MATCH(0,COUNTIF($E$750:I848,Month_6!$B$4:$B$250),0)),"")</f>
        <v/>
      </c>
    </row>
    <row r="850" spans="5:9">
      <c r="E850" t="str" cm="1">
        <f t="array" ref="E850">IFERROR(INDEX(Month_6!$D$4:$D$250,MATCH(0,COUNTIF($E$750:E849,Month_6!$D$4:$D$250),0)),"")</f>
        <v/>
      </c>
      <c r="I850" t="str" cm="1">
        <f t="array" ref="I850">IFERROR(INDEX(Month_6!$B$4:$B$250,MATCH(0,COUNTIF($E$750:I849,Month_6!$B$4:$B$250),0)),"")</f>
        <v/>
      </c>
    </row>
    <row r="851" spans="5:9">
      <c r="E851" t="str" cm="1">
        <f t="array" ref="E851">IFERROR(INDEX(Month_6!$D$4:$D$250,MATCH(0,COUNTIF($E$750:E850,Month_6!$D$4:$D$250),0)),"")</f>
        <v/>
      </c>
      <c r="I851" t="str" cm="1">
        <f t="array" ref="I851">IFERROR(INDEX(Month_6!$B$4:$B$250,MATCH(0,COUNTIF($E$750:I850,Month_6!$B$4:$B$250),0)),"")</f>
        <v/>
      </c>
    </row>
    <row r="852" spans="5:9">
      <c r="E852" t="str" cm="1">
        <f t="array" ref="E852">IFERROR(INDEX(Month_6!$D$4:$D$250,MATCH(0,COUNTIF($E$750:E851,Month_6!$D$4:$D$250),0)),"")</f>
        <v/>
      </c>
      <c r="I852" t="str" cm="1">
        <f t="array" ref="I852">IFERROR(INDEX(Month_6!$B$4:$B$250,MATCH(0,COUNTIF($E$750:I851,Month_6!$B$4:$B$250),0)),"")</f>
        <v/>
      </c>
    </row>
    <row r="853" spans="5:9">
      <c r="E853" t="str" cm="1">
        <f t="array" ref="E853">IFERROR(INDEX(Month_6!$D$4:$D$250,MATCH(0,COUNTIF($E$750:E852,Month_6!$D$4:$D$250),0)),"")</f>
        <v/>
      </c>
      <c r="I853" t="str" cm="1">
        <f t="array" ref="I853">IFERROR(INDEX(Month_6!$B$4:$B$250,MATCH(0,COUNTIF($E$750:I852,Month_6!$B$4:$B$250),0)),"")</f>
        <v/>
      </c>
    </row>
    <row r="854" spans="5:9">
      <c r="E854" t="str" cm="1">
        <f t="array" ref="E854">IFERROR(INDEX(Month_6!$D$4:$D$250,MATCH(0,COUNTIF($E$750:E853,Month_6!$D$4:$D$250),0)),"")</f>
        <v/>
      </c>
      <c r="I854" t="str" cm="1">
        <f t="array" ref="I854">IFERROR(INDEX(Month_6!$B$4:$B$250,MATCH(0,COUNTIF($E$750:I853,Month_6!$B$4:$B$250),0)),"")</f>
        <v/>
      </c>
    </row>
    <row r="855" spans="5:9">
      <c r="E855" t="str" cm="1">
        <f t="array" ref="E855">IFERROR(INDEX(Month_6!$D$4:$D$250,MATCH(0,COUNTIF($E$750:E854,Month_6!$D$4:$D$250),0)),"")</f>
        <v/>
      </c>
      <c r="I855" t="str" cm="1">
        <f t="array" ref="I855">IFERROR(INDEX(Month_6!$B$4:$B$250,MATCH(0,COUNTIF($E$750:I854,Month_6!$B$4:$B$250),0)),"")</f>
        <v/>
      </c>
    </row>
    <row r="856" spans="5:9">
      <c r="E856" t="str" cm="1">
        <f t="array" ref="E856">IFERROR(INDEX(Month_6!$D$4:$D$250,MATCH(0,COUNTIF($E$750:E855,Month_6!$D$4:$D$250),0)),"")</f>
        <v/>
      </c>
      <c r="I856" t="str" cm="1">
        <f t="array" ref="I856">IFERROR(INDEX(Month_6!$B$4:$B$250,MATCH(0,COUNTIF($E$750:I855,Month_6!$B$4:$B$250),0)),"")</f>
        <v/>
      </c>
    </row>
    <row r="857" spans="5:9">
      <c r="E857" t="str" cm="1">
        <f t="array" ref="E857">IFERROR(INDEX(Month_6!$D$4:$D$250,MATCH(0,COUNTIF($E$750:E856,Month_6!$D$4:$D$250),0)),"")</f>
        <v/>
      </c>
      <c r="I857" t="str" cm="1">
        <f t="array" ref="I857">IFERROR(INDEX(Month_6!$B$4:$B$250,MATCH(0,COUNTIF($E$750:I856,Month_6!$B$4:$B$250),0)),"")</f>
        <v/>
      </c>
    </row>
    <row r="858" spans="5:9">
      <c r="E858" t="str" cm="1">
        <f t="array" ref="E858">IFERROR(INDEX(Month_6!$D$4:$D$250,MATCH(0,COUNTIF($E$750:E857,Month_6!$D$4:$D$250),0)),"")</f>
        <v/>
      </c>
      <c r="I858" t="str" cm="1">
        <f t="array" ref="I858">IFERROR(INDEX(Month_6!$B$4:$B$250,MATCH(0,COUNTIF($E$750:I857,Month_6!$B$4:$B$250),0)),"")</f>
        <v/>
      </c>
    </row>
    <row r="859" spans="5:9">
      <c r="E859" t="str" cm="1">
        <f t="array" ref="E859">IFERROR(INDEX(Month_6!$D$4:$D$250,MATCH(0,COUNTIF($E$750:E858,Month_6!$D$4:$D$250),0)),"")</f>
        <v/>
      </c>
      <c r="I859" t="str" cm="1">
        <f t="array" ref="I859">IFERROR(INDEX(Month_6!$B$4:$B$250,MATCH(0,COUNTIF($E$750:I858,Month_6!$B$4:$B$250),0)),"")</f>
        <v/>
      </c>
    </row>
    <row r="860" spans="5:9">
      <c r="E860" t="str" cm="1">
        <f t="array" ref="E860">IFERROR(INDEX(Month_6!$D$4:$D$250,MATCH(0,COUNTIF($E$750:E859,Month_6!$D$4:$D$250),0)),"")</f>
        <v/>
      </c>
      <c r="I860" t="str" cm="1">
        <f t="array" ref="I860">IFERROR(INDEX(Month_6!$B$4:$B$250,MATCH(0,COUNTIF($E$750:I859,Month_6!$B$4:$B$250),0)),"")</f>
        <v/>
      </c>
    </row>
    <row r="861" spans="5:9">
      <c r="E861" t="str" cm="1">
        <f t="array" ref="E861">IFERROR(INDEX(Month_6!$D$4:$D$250,MATCH(0,COUNTIF($E$750:E860,Month_6!$D$4:$D$250),0)),"")</f>
        <v/>
      </c>
      <c r="I861" t="str" cm="1">
        <f t="array" ref="I861">IFERROR(INDEX(Month_6!$B$4:$B$250,MATCH(0,COUNTIF($E$750:I860,Month_6!$B$4:$B$250),0)),"")</f>
        <v/>
      </c>
    </row>
    <row r="862" spans="5:9">
      <c r="E862" t="str" cm="1">
        <f t="array" ref="E862">IFERROR(INDEX(Month_6!$D$4:$D$250,MATCH(0,COUNTIF($E$750:E861,Month_6!$D$4:$D$250),0)),"")</f>
        <v/>
      </c>
      <c r="I862" t="str" cm="1">
        <f t="array" ref="I862">IFERROR(INDEX(Month_6!$B$4:$B$250,MATCH(0,COUNTIF($E$750:I861,Month_6!$B$4:$B$250),0)),"")</f>
        <v/>
      </c>
    </row>
    <row r="863" spans="5:9">
      <c r="E863" t="str" cm="1">
        <f t="array" ref="E863">IFERROR(INDEX(Month_6!$D$4:$D$250,MATCH(0,COUNTIF($E$750:E862,Month_6!$D$4:$D$250),0)),"")</f>
        <v/>
      </c>
      <c r="I863" t="str" cm="1">
        <f t="array" ref="I863">IFERROR(INDEX(Month_6!$B$4:$B$250,MATCH(0,COUNTIF($E$750:I862,Month_6!$B$4:$B$250),0)),"")</f>
        <v/>
      </c>
    </row>
    <row r="864" spans="5:9">
      <c r="E864" t="str" cm="1">
        <f t="array" ref="E864">IFERROR(INDEX(Month_6!$D$4:$D$250,MATCH(0,COUNTIF($E$750:E863,Month_6!$D$4:$D$250),0)),"")</f>
        <v/>
      </c>
      <c r="I864" t="str" cm="1">
        <f t="array" ref="I864">IFERROR(INDEX(Month_6!$B$4:$B$250,MATCH(0,COUNTIF($E$750:I863,Month_6!$B$4:$B$250),0)),"")</f>
        <v/>
      </c>
    </row>
    <row r="865" spans="5:9">
      <c r="E865" t="str" cm="1">
        <f t="array" ref="E865">IFERROR(INDEX(Month_6!$D$4:$D$250,MATCH(0,COUNTIF($E$750:E864,Month_6!$D$4:$D$250),0)),"")</f>
        <v/>
      </c>
      <c r="I865" t="str" cm="1">
        <f t="array" ref="I865">IFERROR(INDEX(Month_6!$B$4:$B$250,MATCH(0,COUNTIF($E$750:I864,Month_6!$B$4:$B$250),0)),"")</f>
        <v/>
      </c>
    </row>
    <row r="866" spans="5:9">
      <c r="E866" t="str" cm="1">
        <f t="array" ref="E866">IFERROR(INDEX(Month_6!$D$4:$D$250,MATCH(0,COUNTIF($E$750:E865,Month_6!$D$4:$D$250),0)),"")</f>
        <v/>
      </c>
      <c r="I866" t="str" cm="1">
        <f t="array" ref="I866">IFERROR(INDEX(Month_6!$B$4:$B$250,MATCH(0,COUNTIF($E$750:I865,Month_6!$B$4:$B$250),0)),"")</f>
        <v/>
      </c>
    </row>
    <row r="867" spans="5:9">
      <c r="E867" t="str" cm="1">
        <f t="array" ref="E867">IFERROR(INDEX(Month_6!$D$4:$D$250,MATCH(0,COUNTIF($E$750:E866,Month_6!$D$4:$D$250),0)),"")</f>
        <v/>
      </c>
      <c r="I867" t="str" cm="1">
        <f t="array" ref="I867">IFERROR(INDEX(Month_6!$B$4:$B$250,MATCH(0,COUNTIF($E$750:I866,Month_6!$B$4:$B$250),0)),"")</f>
        <v/>
      </c>
    </row>
    <row r="868" spans="5:9">
      <c r="E868" t="str" cm="1">
        <f t="array" ref="E868">IFERROR(INDEX(Month_6!$D$4:$D$250,MATCH(0,COUNTIF($E$750:E867,Month_6!$D$4:$D$250),0)),"")</f>
        <v/>
      </c>
      <c r="I868" t="str" cm="1">
        <f t="array" ref="I868">IFERROR(INDEX(Month_6!$B$4:$B$250,MATCH(0,COUNTIF($E$750:I867,Month_6!$B$4:$B$250),0)),"")</f>
        <v/>
      </c>
    </row>
    <row r="869" spans="5:9">
      <c r="E869" t="str" cm="1">
        <f t="array" ref="E869">IFERROR(INDEX(Month_6!$D$4:$D$250,MATCH(0,COUNTIF($E$750:E868,Month_6!$D$4:$D$250),0)),"")</f>
        <v/>
      </c>
      <c r="I869" t="str" cm="1">
        <f t="array" ref="I869">IFERROR(INDEX(Month_6!$B$4:$B$250,MATCH(0,COUNTIF($E$750:I868,Month_6!$B$4:$B$250),0)),"")</f>
        <v/>
      </c>
    </row>
    <row r="870" spans="5:9">
      <c r="E870" t="str" cm="1">
        <f t="array" ref="E870">IFERROR(INDEX(Month_6!$D$4:$D$250,MATCH(0,COUNTIF($E$750:E869,Month_6!$D$4:$D$250),0)),"")</f>
        <v/>
      </c>
      <c r="I870" t="str" cm="1">
        <f t="array" ref="I870">IFERROR(INDEX(Month_6!$B$4:$B$250,MATCH(0,COUNTIF($E$750:I869,Month_6!$B$4:$B$250),0)),"")</f>
        <v/>
      </c>
    </row>
    <row r="871" spans="5:9">
      <c r="E871" t="str" cm="1">
        <f t="array" ref="E871">IFERROR(INDEX(Month_6!$D$4:$D$250,MATCH(0,COUNTIF($E$750:E870,Month_6!$D$4:$D$250),0)),"")</f>
        <v/>
      </c>
      <c r="I871" t="str" cm="1">
        <f t="array" ref="I871">IFERROR(INDEX(Month_6!$B$4:$B$250,MATCH(0,COUNTIF($E$750:I870,Month_6!$B$4:$B$250),0)),"")</f>
        <v/>
      </c>
    </row>
    <row r="872" spans="5:9">
      <c r="E872" t="str" cm="1">
        <f t="array" ref="E872">IFERROR(INDEX(Month_6!$D$4:$D$250,MATCH(0,COUNTIF($E$750:E871,Month_6!$D$4:$D$250),0)),"")</f>
        <v/>
      </c>
      <c r="I872" t="str" cm="1">
        <f t="array" ref="I872">IFERROR(INDEX(Month_6!$B$4:$B$250,MATCH(0,COUNTIF($E$750:I871,Month_6!$B$4:$B$250),0)),"")</f>
        <v/>
      </c>
    </row>
    <row r="873" spans="5:9">
      <c r="E873" t="str" cm="1">
        <f t="array" ref="E873">IFERROR(INDEX(Month_6!$D$4:$D$250,MATCH(0,COUNTIF($E$750:E872,Month_6!$D$4:$D$250),0)),"")</f>
        <v/>
      </c>
      <c r="I873" t="str" cm="1">
        <f t="array" ref="I873">IFERROR(INDEX(Month_6!$B$4:$B$250,MATCH(0,COUNTIF($E$750:I872,Month_6!$B$4:$B$250),0)),"")</f>
        <v/>
      </c>
    </row>
    <row r="874" spans="5:9">
      <c r="E874" t="str" cm="1">
        <f t="array" ref="E874">IFERROR(INDEX(Month_6!$D$4:$D$250,MATCH(0,COUNTIF($E$750:E873,Month_6!$D$4:$D$250),0)),"")</f>
        <v/>
      </c>
      <c r="I874" t="str" cm="1">
        <f t="array" ref="I874">IFERROR(INDEX(Month_6!$B$4:$B$250,MATCH(0,COUNTIF($E$750:I873,Month_6!$B$4:$B$250),0)),"")</f>
        <v/>
      </c>
    </row>
    <row r="875" spans="5:9">
      <c r="E875" t="str" cm="1">
        <f t="array" ref="E875">IFERROR(INDEX(Month_6!$D$4:$D$250,MATCH(0,COUNTIF($E$750:E874,Month_6!$D$4:$D$250),0)),"")</f>
        <v/>
      </c>
      <c r="I875" t="str" cm="1">
        <f t="array" ref="I875">IFERROR(INDEX(Month_6!$B$4:$B$250,MATCH(0,COUNTIF($E$750:I874,Month_6!$B$4:$B$250),0)),"")</f>
        <v/>
      </c>
    </row>
    <row r="876" spans="5:9">
      <c r="E876" t="str" cm="1">
        <f t="array" ref="E876">IFERROR(INDEX(Month_6!$D$4:$D$250,MATCH(0,COUNTIF($E$750:E875,Month_6!$D$4:$D$250),0)),"")</f>
        <v/>
      </c>
      <c r="I876" t="str" cm="1">
        <f t="array" ref="I876">IFERROR(INDEX(Month_6!$B$4:$B$250,MATCH(0,COUNTIF($E$750:I875,Month_6!$B$4:$B$250),0)),"")</f>
        <v/>
      </c>
    </row>
    <row r="877" spans="5:9">
      <c r="E877" t="str" cm="1">
        <f t="array" ref="E877">IFERROR(INDEX(Month_6!$D$4:$D$250,MATCH(0,COUNTIF($E$750:E876,Month_6!$D$4:$D$250),0)),"")</f>
        <v/>
      </c>
      <c r="I877" t="str" cm="1">
        <f t="array" ref="I877">IFERROR(INDEX(Month_6!$B$4:$B$250,MATCH(0,COUNTIF($E$750:I876,Month_6!$B$4:$B$250),0)),"")</f>
        <v/>
      </c>
    </row>
    <row r="878" spans="5:9">
      <c r="E878" t="str" cm="1">
        <f t="array" ref="E878">IFERROR(INDEX(Month_6!$D$4:$D$250,MATCH(0,COUNTIF($E$750:E877,Month_6!$D$4:$D$250),0)),"")</f>
        <v/>
      </c>
      <c r="I878" t="str" cm="1">
        <f t="array" ref="I878">IFERROR(INDEX(Month_6!$B$4:$B$250,MATCH(0,COUNTIF($E$750:I877,Month_6!$B$4:$B$250),0)),"")</f>
        <v/>
      </c>
    </row>
    <row r="879" spans="5:9">
      <c r="E879" t="str" cm="1">
        <f t="array" ref="E879">IFERROR(INDEX(Month_6!$D$4:$D$250,MATCH(0,COUNTIF($E$750:E878,Month_6!$D$4:$D$250),0)),"")</f>
        <v/>
      </c>
      <c r="I879" t="str" cm="1">
        <f t="array" ref="I879">IFERROR(INDEX(Month_6!$B$4:$B$250,MATCH(0,COUNTIF($E$750:I878,Month_6!$B$4:$B$250),0)),"")</f>
        <v/>
      </c>
    </row>
    <row r="880" spans="5:9">
      <c r="E880" t="str" cm="1">
        <f t="array" ref="E880">IFERROR(INDEX(Month_6!$D$4:$D$250,MATCH(0,COUNTIF($E$750:E879,Month_6!$D$4:$D$250),0)),"")</f>
        <v/>
      </c>
      <c r="I880" t="str" cm="1">
        <f t="array" ref="I880">IFERROR(INDEX(Month_6!$B$4:$B$250,MATCH(0,COUNTIF($E$750:I879,Month_6!$B$4:$B$250),0)),"")</f>
        <v/>
      </c>
    </row>
    <row r="881" spans="5:9">
      <c r="E881" t="str" cm="1">
        <f t="array" ref="E881">IFERROR(INDEX(Month_6!$D$4:$D$250,MATCH(0,COUNTIF($E$750:E880,Month_6!$D$4:$D$250),0)),"")</f>
        <v/>
      </c>
      <c r="I881" t="str" cm="1">
        <f t="array" ref="I881">IFERROR(INDEX(Month_6!$B$4:$B$250,MATCH(0,COUNTIF($E$750:I880,Month_6!$B$4:$B$250),0)),"")</f>
        <v/>
      </c>
    </row>
    <row r="882" spans="5:9">
      <c r="E882" t="str" cm="1">
        <f t="array" ref="E882">IFERROR(INDEX(Month_6!$D$4:$D$250,MATCH(0,COUNTIF($E$750:E881,Month_6!$D$4:$D$250),0)),"")</f>
        <v/>
      </c>
      <c r="I882" t="str" cm="1">
        <f t="array" ref="I882">IFERROR(INDEX(Month_6!$B$4:$B$250,MATCH(0,COUNTIF($E$750:I881,Month_6!$B$4:$B$250),0)),"")</f>
        <v/>
      </c>
    </row>
    <row r="883" spans="5:9">
      <c r="E883" t="str" cm="1">
        <f t="array" ref="E883">IFERROR(INDEX(Month_6!$D$4:$D$250,MATCH(0,COUNTIF($E$750:E882,Month_6!$D$4:$D$250),0)),"")</f>
        <v/>
      </c>
      <c r="I883" t="str" cm="1">
        <f t="array" ref="I883">IFERROR(INDEX(Month_6!$B$4:$B$250,MATCH(0,COUNTIF($E$750:I882,Month_6!$B$4:$B$250),0)),"")</f>
        <v/>
      </c>
    </row>
    <row r="884" spans="5:9">
      <c r="E884" t="str" cm="1">
        <f t="array" ref="E884">IFERROR(INDEX(Month_6!$D$4:$D$250,MATCH(0,COUNTIF($E$750:E883,Month_6!$D$4:$D$250),0)),"")</f>
        <v/>
      </c>
      <c r="I884" t="str" cm="1">
        <f t="array" ref="I884">IFERROR(INDEX(Month_6!$B$4:$B$250,MATCH(0,COUNTIF($E$750:I883,Month_6!$B$4:$B$250),0)),"")</f>
        <v/>
      </c>
    </row>
    <row r="885" spans="5:9">
      <c r="E885" t="str" cm="1">
        <f t="array" ref="E885">IFERROR(INDEX(Month_6!$D$4:$D$250,MATCH(0,COUNTIF($E$750:E884,Month_6!$D$4:$D$250),0)),"")</f>
        <v/>
      </c>
      <c r="I885" t="str" cm="1">
        <f t="array" ref="I885">IFERROR(INDEX(Month_6!$B$4:$B$250,MATCH(0,COUNTIF($E$750:I884,Month_6!$B$4:$B$250),0)),"")</f>
        <v/>
      </c>
    </row>
    <row r="886" spans="5:9">
      <c r="E886" t="str" cm="1">
        <f t="array" ref="E886">IFERROR(INDEX(Month_6!$D$4:$D$250,MATCH(0,COUNTIF($E$750:E885,Month_6!$D$4:$D$250),0)),"")</f>
        <v/>
      </c>
      <c r="I886" t="str" cm="1">
        <f t="array" ref="I886">IFERROR(INDEX(Month_6!$B$4:$B$250,MATCH(0,COUNTIF($E$750:I885,Month_6!$B$4:$B$250),0)),"")</f>
        <v/>
      </c>
    </row>
    <row r="887" spans="5:9">
      <c r="E887" t="str" cm="1">
        <f t="array" ref="E887">IFERROR(INDEX(Month_6!$D$4:$D$250,MATCH(0,COUNTIF($E$750:E886,Month_6!$D$4:$D$250),0)),"")</f>
        <v/>
      </c>
      <c r="I887" t="str" cm="1">
        <f t="array" ref="I887">IFERROR(INDEX(Month_6!$B$4:$B$250,MATCH(0,COUNTIF($E$750:I886,Month_6!$B$4:$B$250),0)),"")</f>
        <v/>
      </c>
    </row>
    <row r="888" spans="5:9">
      <c r="E888" t="str" cm="1">
        <f t="array" ref="E888">IFERROR(INDEX(Month_6!$D$4:$D$250,MATCH(0,COUNTIF($E$750:E887,Month_6!$D$4:$D$250),0)),"")</f>
        <v/>
      </c>
      <c r="I888" t="str" cm="1">
        <f t="array" ref="I888">IFERROR(INDEX(Month_6!$B$4:$B$250,MATCH(0,COUNTIF($E$750:I887,Month_6!$B$4:$B$250),0)),"")</f>
        <v/>
      </c>
    </row>
    <row r="889" spans="5:9">
      <c r="E889" t="str" cm="1">
        <f t="array" ref="E889">IFERROR(INDEX(Month_6!$D$4:$D$250,MATCH(0,COUNTIF($E$750:E888,Month_6!$D$4:$D$250),0)),"")</f>
        <v/>
      </c>
      <c r="I889" t="str" cm="1">
        <f t="array" ref="I889">IFERROR(INDEX(Month_6!$B$4:$B$250,MATCH(0,COUNTIF($E$750:I888,Month_6!$B$4:$B$250),0)),"")</f>
        <v/>
      </c>
    </row>
    <row r="890" spans="5:9">
      <c r="E890" t="str" cm="1">
        <f t="array" ref="E890">IFERROR(INDEX(Month_6!$D$4:$D$250,MATCH(0,COUNTIF($E$750:E889,Month_6!$D$4:$D$250),0)),"")</f>
        <v/>
      </c>
      <c r="I890" t="str" cm="1">
        <f t="array" ref="I890">IFERROR(INDEX(Month_6!$B$4:$B$250,MATCH(0,COUNTIF($E$750:I889,Month_6!$B$4:$B$250),0)),"")</f>
        <v/>
      </c>
    </row>
    <row r="891" spans="5:9">
      <c r="E891" t="str" cm="1">
        <f t="array" ref="E891">IFERROR(INDEX(Month_6!$D$4:$D$250,MATCH(0,COUNTIF($E$750:E890,Month_6!$D$4:$D$250),0)),"")</f>
        <v/>
      </c>
      <c r="I891" t="str" cm="1">
        <f t="array" ref="I891">IFERROR(INDEX(Month_6!$B$4:$B$250,MATCH(0,COUNTIF($E$750:I890,Month_6!$B$4:$B$250),0)),"")</f>
        <v/>
      </c>
    </row>
    <row r="892" spans="5:9">
      <c r="E892" t="str" cm="1">
        <f t="array" ref="E892">IFERROR(INDEX(Month_6!$D$4:$D$250,MATCH(0,COUNTIF($E$750:E891,Month_6!$D$4:$D$250),0)),"")</f>
        <v/>
      </c>
      <c r="I892" t="str" cm="1">
        <f t="array" ref="I892">IFERROR(INDEX(Month_6!$B$4:$B$250,MATCH(0,COUNTIF($E$750:I891,Month_6!$B$4:$B$250),0)),"")</f>
        <v/>
      </c>
    </row>
    <row r="893" spans="5:9">
      <c r="E893" t="str" cm="1">
        <f t="array" ref="E893">IFERROR(INDEX(Month_6!$D$4:$D$250,MATCH(0,COUNTIF($E$750:E892,Month_6!$D$4:$D$250),0)),"")</f>
        <v/>
      </c>
      <c r="I893" t="str" cm="1">
        <f t="array" ref="I893">IFERROR(INDEX(Month_6!$B$4:$B$250,MATCH(0,COUNTIF($E$750:I892,Month_6!$B$4:$B$250),0)),"")</f>
        <v/>
      </c>
    </row>
    <row r="894" spans="5:9">
      <c r="E894" t="str" cm="1">
        <f t="array" ref="E894">IFERROR(INDEX(Month_6!$D$4:$D$250,MATCH(0,COUNTIF($E$750:E893,Month_6!$D$4:$D$250),0)),"")</f>
        <v/>
      </c>
      <c r="I894" t="str" cm="1">
        <f t="array" ref="I894">IFERROR(INDEX(Month_6!$B$4:$B$250,MATCH(0,COUNTIF($E$750:I893,Month_6!$B$4:$B$250),0)),"")</f>
        <v/>
      </c>
    </row>
    <row r="895" spans="5:9">
      <c r="E895" t="str" cm="1">
        <f t="array" ref="E895">IFERROR(INDEX(Month_6!$D$4:$D$250,MATCH(0,COUNTIF($E$750:E894,Month_6!$D$4:$D$250),0)),"")</f>
        <v/>
      </c>
      <c r="I895" t="str" cm="1">
        <f t="array" ref="I895">IFERROR(INDEX(Month_6!$B$4:$B$250,MATCH(0,COUNTIF($E$750:I894,Month_6!$B$4:$B$250),0)),"")</f>
        <v/>
      </c>
    </row>
    <row r="896" spans="5:9">
      <c r="E896" t="str" cm="1">
        <f t="array" ref="E896">IFERROR(INDEX(Month_6!$D$4:$D$250,MATCH(0,COUNTIF($E$750:E895,Month_6!$D$4:$D$250),0)),"")</f>
        <v/>
      </c>
      <c r="I896" t="str" cm="1">
        <f t="array" ref="I896">IFERROR(INDEX(Month_6!$B$4:$B$250,MATCH(0,COUNTIF($E$750:I895,Month_6!$B$4:$B$250),0)),"")</f>
        <v/>
      </c>
    </row>
    <row r="897" spans="5:9">
      <c r="E897" t="str" cm="1">
        <f t="array" ref="E897">IFERROR(INDEX(Month_6!$D$4:$D$250,MATCH(0,COUNTIF($E$750:E896,Month_6!$D$4:$D$250),0)),"")</f>
        <v/>
      </c>
      <c r="I897" t="str" cm="1">
        <f t="array" ref="I897">IFERROR(INDEX(Month_6!$B$4:$B$250,MATCH(0,COUNTIF($E$750:I896,Month_6!$B$4:$B$250),0)),"")</f>
        <v/>
      </c>
    </row>
    <row r="898" spans="5:9">
      <c r="E898" t="str" cm="1">
        <f t="array" ref="E898">IFERROR(INDEX(Month_6!$D$4:$D$250,MATCH(0,COUNTIF($E$750:E897,Month_6!$D$4:$D$250),0)),"")</f>
        <v/>
      </c>
      <c r="I898" t="str" cm="1">
        <f t="array" ref="I898">IFERROR(INDEX(Month_6!$B$4:$B$250,MATCH(0,COUNTIF($E$750:I897,Month_6!$B$4:$B$250),0)),"")</f>
        <v/>
      </c>
    </row>
    <row r="899" spans="5:9">
      <c r="E899" t="str" cm="1">
        <f t="array" ref="E899">IFERROR(INDEX(Month_6!$D$4:$D$250,MATCH(0,COUNTIF($E$750:E898,Month_6!$D$4:$D$250),0)),"")</f>
        <v/>
      </c>
      <c r="I899" t="str" cm="1">
        <f t="array" ref="I899">IFERROR(INDEX(Month_6!$B$4:$B$250,MATCH(0,COUNTIF($E$750:I898,Month_6!$B$4:$B$250),0)),"")</f>
        <v/>
      </c>
    </row>
    <row r="900" spans="5:9">
      <c r="E900" t="str" cm="1">
        <f t="array" ref="E900">IFERROR(INDEX(Month_6!$D$4:$D$250,MATCH(0,COUNTIF($E$750:E899,Month_6!$D$4:$D$250),0)),"")</f>
        <v/>
      </c>
      <c r="I900" t="str" cm="1">
        <f t="array" ref="I900">IFERROR(INDEX(Month_6!$B$4:$B$250,MATCH(0,COUNTIF($E$750:I899,Month_6!$B$4:$B$250),0)),"")</f>
        <v/>
      </c>
    </row>
    <row r="901" spans="5:9">
      <c r="E901" cm="1">
        <f t="array" ref="E901">IFERROR(INDEX(Month_7!$D$4:$D$250,MATCH(0,COUNTIF($E$900:E900,Month_7!$D$4:$D$250),0)),"")</f>
        <v>0</v>
      </c>
      <c r="I901" cm="1">
        <f t="array" ref="I901">IFERROR(INDEX(Month_7!$B$4:$B$250,MATCH(0,COUNTIF($E$900:I900,Month_7!$B$4:$B$250),0)),"")</f>
        <v>0</v>
      </c>
    </row>
    <row r="902" spans="5:9">
      <c r="E902" t="str" cm="1">
        <f t="array" ref="E902">IFERROR(INDEX(Month_7!$D$4:$D$250,MATCH(0,COUNTIF($E$900:E901,Month_7!$D$4:$D$250),0)),"")</f>
        <v/>
      </c>
      <c r="I902" t="str" cm="1">
        <f t="array" ref="I902">IFERROR(INDEX(Month_7!$B$4:$B$250,MATCH(0,COUNTIF($E$900:I901,Month_7!$B$4:$B$250),0)),"")</f>
        <v/>
      </c>
    </row>
    <row r="903" spans="5:9">
      <c r="E903" t="str" cm="1">
        <f t="array" ref="E903">IFERROR(INDEX(Month_7!$D$4:$D$250,MATCH(0,COUNTIF($E$900:E902,Month_7!$D$4:$D$250),0)),"")</f>
        <v/>
      </c>
      <c r="I903" t="str" cm="1">
        <f t="array" ref="I903">IFERROR(INDEX(Month_7!$B$4:$B$250,MATCH(0,COUNTIF($E$900:I902,Month_7!$B$4:$B$250),0)),"")</f>
        <v/>
      </c>
    </row>
    <row r="904" spans="5:9">
      <c r="E904" t="str" cm="1">
        <f t="array" ref="E904">IFERROR(INDEX(Month_7!$D$4:$D$250,MATCH(0,COUNTIF($E$900:E903,Month_7!$D$4:$D$250),0)),"")</f>
        <v/>
      </c>
      <c r="I904" t="str" cm="1">
        <f t="array" ref="I904">IFERROR(INDEX(Month_7!$B$4:$B$250,MATCH(0,COUNTIF($E$900:I903,Month_7!$B$4:$B$250),0)),"")</f>
        <v/>
      </c>
    </row>
    <row r="905" spans="5:9">
      <c r="E905" t="str" cm="1">
        <f t="array" ref="E905">IFERROR(INDEX(Month_7!$D$4:$D$250,MATCH(0,COUNTIF($E$900:E904,Month_7!$D$4:$D$250),0)),"")</f>
        <v/>
      </c>
      <c r="I905" t="str" cm="1">
        <f t="array" ref="I905">IFERROR(INDEX(Month_7!$B$4:$B$250,MATCH(0,COUNTIF($E$900:I904,Month_7!$B$4:$B$250),0)),"")</f>
        <v/>
      </c>
    </row>
    <row r="906" spans="5:9">
      <c r="E906" t="str" cm="1">
        <f t="array" ref="E906">IFERROR(INDEX(Month_7!$D$4:$D$250,MATCH(0,COUNTIF($E$900:E905,Month_7!$D$4:$D$250),0)),"")</f>
        <v/>
      </c>
      <c r="I906" t="str" cm="1">
        <f t="array" ref="I906">IFERROR(INDEX(Month_7!$B$4:$B$250,MATCH(0,COUNTIF($E$900:I905,Month_7!$B$4:$B$250),0)),"")</f>
        <v/>
      </c>
    </row>
    <row r="907" spans="5:9">
      <c r="E907" t="str" cm="1">
        <f t="array" ref="E907">IFERROR(INDEX(Month_7!$D$4:$D$250,MATCH(0,COUNTIF($E$900:E906,Month_7!$D$4:$D$250),0)),"")</f>
        <v/>
      </c>
      <c r="I907" t="str" cm="1">
        <f t="array" ref="I907">IFERROR(INDEX(Month_7!$B$4:$B$250,MATCH(0,COUNTIF($E$900:I906,Month_7!$B$4:$B$250),0)),"")</f>
        <v/>
      </c>
    </row>
    <row r="908" spans="5:9">
      <c r="E908" t="str" cm="1">
        <f t="array" ref="E908">IFERROR(INDEX(Month_7!$D$4:$D$250,MATCH(0,COUNTIF($E$900:E907,Month_7!$D$4:$D$250),0)),"")</f>
        <v/>
      </c>
      <c r="I908" t="str" cm="1">
        <f t="array" ref="I908">IFERROR(INDEX(Month_7!$B$4:$B$250,MATCH(0,COUNTIF($E$900:I907,Month_7!$B$4:$B$250),0)),"")</f>
        <v/>
      </c>
    </row>
    <row r="909" spans="5:9">
      <c r="E909" t="str" cm="1">
        <f t="array" ref="E909">IFERROR(INDEX(Month_7!$D$4:$D$250,MATCH(0,COUNTIF($E$900:E908,Month_7!$D$4:$D$250),0)),"")</f>
        <v/>
      </c>
      <c r="I909" t="str" cm="1">
        <f t="array" ref="I909">IFERROR(INDEX(Month_7!$B$4:$B$250,MATCH(0,COUNTIF($E$900:I908,Month_7!$B$4:$B$250),0)),"")</f>
        <v/>
      </c>
    </row>
    <row r="910" spans="5:9">
      <c r="E910" t="str" cm="1">
        <f t="array" ref="E910">IFERROR(INDEX(Month_7!$D$4:$D$250,MATCH(0,COUNTIF($E$900:E909,Month_7!$D$4:$D$250),0)),"")</f>
        <v/>
      </c>
      <c r="I910" t="str" cm="1">
        <f t="array" ref="I910">IFERROR(INDEX(Month_7!$B$4:$B$250,MATCH(0,COUNTIF($E$900:I909,Month_7!$B$4:$B$250),0)),"")</f>
        <v/>
      </c>
    </row>
    <row r="911" spans="5:9">
      <c r="E911" t="str" cm="1">
        <f t="array" ref="E911">IFERROR(INDEX(Month_7!$D$4:$D$250,MATCH(0,COUNTIF($E$900:E910,Month_7!$D$4:$D$250),0)),"")</f>
        <v/>
      </c>
      <c r="I911" t="str" cm="1">
        <f t="array" ref="I911">IFERROR(INDEX(Month_7!$B$4:$B$250,MATCH(0,COUNTIF($E$900:I910,Month_7!$B$4:$B$250),0)),"")</f>
        <v/>
      </c>
    </row>
    <row r="912" spans="5:9">
      <c r="E912" t="str" cm="1">
        <f t="array" ref="E912">IFERROR(INDEX(Month_7!$D$4:$D$250,MATCH(0,COUNTIF($E$900:E911,Month_7!$D$4:$D$250),0)),"")</f>
        <v/>
      </c>
      <c r="I912" t="str" cm="1">
        <f t="array" ref="I912">IFERROR(INDEX(Month_7!$B$4:$B$250,MATCH(0,COUNTIF($E$900:I911,Month_7!$B$4:$B$250),0)),"")</f>
        <v/>
      </c>
    </row>
    <row r="913" spans="5:9">
      <c r="E913" t="str" cm="1">
        <f t="array" ref="E913">IFERROR(INDEX(Month_7!$D$4:$D$250,MATCH(0,COUNTIF($E$900:E912,Month_7!$D$4:$D$250),0)),"")</f>
        <v/>
      </c>
      <c r="I913" t="str" cm="1">
        <f t="array" ref="I913">IFERROR(INDEX(Month_7!$B$4:$B$250,MATCH(0,COUNTIF($E$900:I912,Month_7!$B$4:$B$250),0)),"")</f>
        <v/>
      </c>
    </row>
    <row r="914" spans="5:9">
      <c r="E914" t="str" cm="1">
        <f t="array" ref="E914">IFERROR(INDEX(Month_7!$D$4:$D$250,MATCH(0,COUNTIF($E$900:E913,Month_7!$D$4:$D$250),0)),"")</f>
        <v/>
      </c>
      <c r="I914" t="str" cm="1">
        <f t="array" ref="I914">IFERROR(INDEX(Month_7!$B$4:$B$250,MATCH(0,COUNTIF($E$900:I913,Month_7!$B$4:$B$250),0)),"")</f>
        <v/>
      </c>
    </row>
    <row r="915" spans="5:9">
      <c r="E915" t="str" cm="1">
        <f t="array" ref="E915">IFERROR(INDEX(Month_7!$D$4:$D$250,MATCH(0,COUNTIF($E$900:E914,Month_7!$D$4:$D$250),0)),"")</f>
        <v/>
      </c>
      <c r="I915" t="str" cm="1">
        <f t="array" ref="I915">IFERROR(INDEX(Month_7!$B$4:$B$250,MATCH(0,COUNTIF($E$900:I914,Month_7!$B$4:$B$250),0)),"")</f>
        <v/>
      </c>
    </row>
    <row r="916" spans="5:9">
      <c r="E916" t="str" cm="1">
        <f t="array" ref="E916">IFERROR(INDEX(Month_7!$D$4:$D$250,MATCH(0,COUNTIF($E$900:E915,Month_7!$D$4:$D$250),0)),"")</f>
        <v/>
      </c>
      <c r="I916" t="str" cm="1">
        <f t="array" ref="I916">IFERROR(INDEX(Month_7!$B$4:$B$250,MATCH(0,COUNTIF($E$900:I915,Month_7!$B$4:$B$250),0)),"")</f>
        <v/>
      </c>
    </row>
    <row r="917" spans="5:9">
      <c r="E917" t="str" cm="1">
        <f t="array" ref="E917">IFERROR(INDEX(Month_7!$D$4:$D$250,MATCH(0,COUNTIF($E$900:E916,Month_7!$D$4:$D$250),0)),"")</f>
        <v/>
      </c>
      <c r="I917" t="str" cm="1">
        <f t="array" ref="I917">IFERROR(INDEX(Month_7!$B$4:$B$250,MATCH(0,COUNTIF($E$900:I916,Month_7!$B$4:$B$250),0)),"")</f>
        <v/>
      </c>
    </row>
    <row r="918" spans="5:9">
      <c r="E918" t="str" cm="1">
        <f t="array" ref="E918">IFERROR(INDEX(Month_7!$D$4:$D$250,MATCH(0,COUNTIF($E$900:E917,Month_7!$D$4:$D$250),0)),"")</f>
        <v/>
      </c>
      <c r="I918" t="str" cm="1">
        <f t="array" ref="I918">IFERROR(INDEX(Month_7!$B$4:$B$250,MATCH(0,COUNTIF($E$900:I917,Month_7!$B$4:$B$250),0)),"")</f>
        <v/>
      </c>
    </row>
    <row r="919" spans="5:9">
      <c r="E919" t="str" cm="1">
        <f t="array" ref="E919">IFERROR(INDEX(Month_7!$D$4:$D$250,MATCH(0,COUNTIF($E$900:E918,Month_7!$D$4:$D$250),0)),"")</f>
        <v/>
      </c>
      <c r="I919" t="str" cm="1">
        <f t="array" ref="I919">IFERROR(INDEX(Month_7!$B$4:$B$250,MATCH(0,COUNTIF($E$900:I918,Month_7!$B$4:$B$250),0)),"")</f>
        <v/>
      </c>
    </row>
    <row r="920" spans="5:9">
      <c r="E920" t="str" cm="1">
        <f t="array" ref="E920">IFERROR(INDEX(Month_7!$D$4:$D$250,MATCH(0,COUNTIF($E$900:E919,Month_7!$D$4:$D$250),0)),"")</f>
        <v/>
      </c>
      <c r="I920" t="str" cm="1">
        <f t="array" ref="I920">IFERROR(INDEX(Month_7!$B$4:$B$250,MATCH(0,COUNTIF($E$900:I919,Month_7!$B$4:$B$250),0)),"")</f>
        <v/>
      </c>
    </row>
    <row r="921" spans="5:9">
      <c r="E921" t="str" cm="1">
        <f t="array" ref="E921">IFERROR(INDEX(Month_7!$D$4:$D$250,MATCH(0,COUNTIF($E$900:E920,Month_7!$D$4:$D$250),0)),"")</f>
        <v/>
      </c>
      <c r="I921" t="str" cm="1">
        <f t="array" ref="I921">IFERROR(INDEX(Month_7!$B$4:$B$250,MATCH(0,COUNTIF($E$900:I920,Month_7!$B$4:$B$250),0)),"")</f>
        <v/>
      </c>
    </row>
    <row r="922" spans="5:9">
      <c r="E922" t="str" cm="1">
        <f t="array" ref="E922">IFERROR(INDEX(Month_7!$D$4:$D$250,MATCH(0,COUNTIF($E$900:E921,Month_7!$D$4:$D$250),0)),"")</f>
        <v/>
      </c>
      <c r="I922" t="str" cm="1">
        <f t="array" ref="I922">IFERROR(INDEX(Month_7!$B$4:$B$250,MATCH(0,COUNTIF($E$900:I921,Month_7!$B$4:$B$250),0)),"")</f>
        <v/>
      </c>
    </row>
    <row r="923" spans="5:9">
      <c r="E923" t="str" cm="1">
        <f t="array" ref="E923">IFERROR(INDEX(Month_7!$D$4:$D$250,MATCH(0,COUNTIF($E$900:E922,Month_7!$D$4:$D$250),0)),"")</f>
        <v/>
      </c>
      <c r="I923" t="str" cm="1">
        <f t="array" ref="I923">IFERROR(INDEX(Month_7!$B$4:$B$250,MATCH(0,COUNTIF($E$900:I922,Month_7!$B$4:$B$250),0)),"")</f>
        <v/>
      </c>
    </row>
    <row r="924" spans="5:9">
      <c r="E924" t="str" cm="1">
        <f t="array" ref="E924">IFERROR(INDEX(Month_7!$D$4:$D$250,MATCH(0,COUNTIF($E$900:E923,Month_7!$D$4:$D$250),0)),"")</f>
        <v/>
      </c>
      <c r="I924" t="str" cm="1">
        <f t="array" ref="I924">IFERROR(INDEX(Month_7!$B$4:$B$250,MATCH(0,COUNTIF($E$900:I923,Month_7!$B$4:$B$250),0)),"")</f>
        <v/>
      </c>
    </row>
    <row r="925" spans="5:9">
      <c r="E925" t="str" cm="1">
        <f t="array" ref="E925">IFERROR(INDEX(Month_7!$D$4:$D$250,MATCH(0,COUNTIF($E$900:E924,Month_7!$D$4:$D$250),0)),"")</f>
        <v/>
      </c>
      <c r="I925" t="str" cm="1">
        <f t="array" ref="I925">IFERROR(INDEX(Month_7!$B$4:$B$250,MATCH(0,COUNTIF($E$900:I924,Month_7!$B$4:$B$250),0)),"")</f>
        <v/>
      </c>
    </row>
    <row r="926" spans="5:9">
      <c r="E926" t="str" cm="1">
        <f t="array" ref="E926">IFERROR(INDEX(Month_7!$D$4:$D$250,MATCH(0,COUNTIF($E$900:E925,Month_7!$D$4:$D$250),0)),"")</f>
        <v/>
      </c>
      <c r="I926" t="str" cm="1">
        <f t="array" ref="I926">IFERROR(INDEX(Month_7!$B$4:$B$250,MATCH(0,COUNTIF($E$900:I925,Month_7!$B$4:$B$250),0)),"")</f>
        <v/>
      </c>
    </row>
    <row r="927" spans="5:9">
      <c r="E927" t="str" cm="1">
        <f t="array" ref="E927">IFERROR(INDEX(Month_7!$D$4:$D$250,MATCH(0,COUNTIF($E$900:E926,Month_7!$D$4:$D$250),0)),"")</f>
        <v/>
      </c>
      <c r="I927" t="str" cm="1">
        <f t="array" ref="I927">IFERROR(INDEX(Month_7!$B$4:$B$250,MATCH(0,COUNTIF($E$900:I926,Month_7!$B$4:$B$250),0)),"")</f>
        <v/>
      </c>
    </row>
    <row r="928" spans="5:9">
      <c r="E928" t="str" cm="1">
        <f t="array" ref="E928">IFERROR(INDEX(Month_7!$D$4:$D$250,MATCH(0,COUNTIF($E$900:E927,Month_7!$D$4:$D$250),0)),"")</f>
        <v/>
      </c>
      <c r="I928" t="str" cm="1">
        <f t="array" ref="I928">IFERROR(INDEX(Month_7!$B$4:$B$250,MATCH(0,COUNTIF($E$900:I927,Month_7!$B$4:$B$250),0)),"")</f>
        <v/>
      </c>
    </row>
    <row r="929" spans="5:9">
      <c r="E929" t="str" cm="1">
        <f t="array" ref="E929">IFERROR(INDEX(Month_7!$D$4:$D$250,MATCH(0,COUNTIF($E$900:E928,Month_7!$D$4:$D$250),0)),"")</f>
        <v/>
      </c>
      <c r="I929" t="str" cm="1">
        <f t="array" ref="I929">IFERROR(INDEX(Month_7!$B$4:$B$250,MATCH(0,COUNTIF($E$900:I928,Month_7!$B$4:$B$250),0)),"")</f>
        <v/>
      </c>
    </row>
    <row r="930" spans="5:9">
      <c r="E930" t="str" cm="1">
        <f t="array" ref="E930">IFERROR(INDEX(Month_7!$D$4:$D$250,MATCH(0,COUNTIF($E$900:E929,Month_7!$D$4:$D$250),0)),"")</f>
        <v/>
      </c>
      <c r="I930" t="str" cm="1">
        <f t="array" ref="I930">IFERROR(INDEX(Month_7!$B$4:$B$250,MATCH(0,COUNTIF($E$900:I929,Month_7!$B$4:$B$250),0)),"")</f>
        <v/>
      </c>
    </row>
    <row r="931" spans="5:9">
      <c r="E931" t="str" cm="1">
        <f t="array" ref="E931">IFERROR(INDEX(Month_7!$D$4:$D$250,MATCH(0,COUNTIF($E$900:E930,Month_7!$D$4:$D$250),0)),"")</f>
        <v/>
      </c>
      <c r="I931" t="str" cm="1">
        <f t="array" ref="I931">IFERROR(INDEX(Month_7!$B$4:$B$250,MATCH(0,COUNTIF($E$900:I930,Month_7!$B$4:$B$250),0)),"")</f>
        <v/>
      </c>
    </row>
    <row r="932" spans="5:9">
      <c r="E932" t="str" cm="1">
        <f t="array" ref="E932">IFERROR(INDEX(Month_7!$D$4:$D$250,MATCH(0,COUNTIF($E$900:E931,Month_7!$D$4:$D$250),0)),"")</f>
        <v/>
      </c>
      <c r="I932" t="str" cm="1">
        <f t="array" ref="I932">IFERROR(INDEX(Month_7!$B$4:$B$250,MATCH(0,COUNTIF($E$900:I931,Month_7!$B$4:$B$250),0)),"")</f>
        <v/>
      </c>
    </row>
    <row r="933" spans="5:9">
      <c r="E933" t="str" cm="1">
        <f t="array" ref="E933">IFERROR(INDEX(Month_7!$D$4:$D$250,MATCH(0,COUNTIF($E$900:E932,Month_7!$D$4:$D$250),0)),"")</f>
        <v/>
      </c>
      <c r="I933" t="str" cm="1">
        <f t="array" ref="I933">IFERROR(INDEX(Month_7!$B$4:$B$250,MATCH(0,COUNTIF($E$900:I932,Month_7!$B$4:$B$250),0)),"")</f>
        <v/>
      </c>
    </row>
    <row r="934" spans="5:9">
      <c r="E934" t="str" cm="1">
        <f t="array" ref="E934">IFERROR(INDEX(Month_7!$D$4:$D$250,MATCH(0,COUNTIF($E$900:E933,Month_7!$D$4:$D$250),0)),"")</f>
        <v/>
      </c>
      <c r="I934" t="str" cm="1">
        <f t="array" ref="I934">IFERROR(INDEX(Month_7!$B$4:$B$250,MATCH(0,COUNTIF($E$900:I933,Month_7!$B$4:$B$250),0)),"")</f>
        <v/>
      </c>
    </row>
    <row r="935" spans="5:9">
      <c r="E935" t="str" cm="1">
        <f t="array" ref="E935">IFERROR(INDEX(Month_7!$D$4:$D$250,MATCH(0,COUNTIF($E$900:E934,Month_7!$D$4:$D$250),0)),"")</f>
        <v/>
      </c>
      <c r="I935" t="str" cm="1">
        <f t="array" ref="I935">IFERROR(INDEX(Month_7!$B$4:$B$250,MATCH(0,COUNTIF($E$900:I934,Month_7!$B$4:$B$250),0)),"")</f>
        <v/>
      </c>
    </row>
    <row r="936" spans="5:9">
      <c r="E936" t="str" cm="1">
        <f t="array" ref="E936">IFERROR(INDEX(Month_7!$D$4:$D$250,MATCH(0,COUNTIF($E$900:E935,Month_7!$D$4:$D$250),0)),"")</f>
        <v/>
      </c>
      <c r="I936" t="str" cm="1">
        <f t="array" ref="I936">IFERROR(INDEX(Month_7!$B$4:$B$250,MATCH(0,COUNTIF($E$900:I935,Month_7!$B$4:$B$250),0)),"")</f>
        <v/>
      </c>
    </row>
    <row r="937" spans="5:9">
      <c r="E937" t="str" cm="1">
        <f t="array" ref="E937">IFERROR(INDEX(Month_7!$D$4:$D$250,MATCH(0,COUNTIF($E$900:E936,Month_7!$D$4:$D$250),0)),"")</f>
        <v/>
      </c>
      <c r="I937" t="str" cm="1">
        <f t="array" ref="I937">IFERROR(INDEX(Month_7!$B$4:$B$250,MATCH(0,COUNTIF($E$900:I936,Month_7!$B$4:$B$250),0)),"")</f>
        <v/>
      </c>
    </row>
    <row r="938" spans="5:9">
      <c r="E938" t="str" cm="1">
        <f t="array" ref="E938">IFERROR(INDEX(Month_7!$D$4:$D$250,MATCH(0,COUNTIF($E$900:E937,Month_7!$D$4:$D$250),0)),"")</f>
        <v/>
      </c>
      <c r="I938" t="str" cm="1">
        <f t="array" ref="I938">IFERROR(INDEX(Month_7!$B$4:$B$250,MATCH(0,COUNTIF($E$900:I937,Month_7!$B$4:$B$250),0)),"")</f>
        <v/>
      </c>
    </row>
    <row r="939" spans="5:9">
      <c r="E939" t="str" cm="1">
        <f t="array" ref="E939">IFERROR(INDEX(Month_7!$D$4:$D$250,MATCH(0,COUNTIF($E$900:E938,Month_7!$D$4:$D$250),0)),"")</f>
        <v/>
      </c>
      <c r="I939" t="str" cm="1">
        <f t="array" ref="I939">IFERROR(INDEX(Month_7!$B$4:$B$250,MATCH(0,COUNTIF($E$900:I938,Month_7!$B$4:$B$250),0)),"")</f>
        <v/>
      </c>
    </row>
    <row r="940" spans="5:9">
      <c r="E940" t="str" cm="1">
        <f t="array" ref="E940">IFERROR(INDEX(Month_7!$D$4:$D$250,MATCH(0,COUNTIF($E$900:E939,Month_7!$D$4:$D$250),0)),"")</f>
        <v/>
      </c>
      <c r="I940" t="str" cm="1">
        <f t="array" ref="I940">IFERROR(INDEX(Month_7!$B$4:$B$250,MATCH(0,COUNTIF($E$900:I939,Month_7!$B$4:$B$250),0)),"")</f>
        <v/>
      </c>
    </row>
    <row r="941" spans="5:9">
      <c r="E941" t="str" cm="1">
        <f t="array" ref="E941">IFERROR(INDEX(Month_7!$D$4:$D$250,MATCH(0,COUNTIF($E$900:E940,Month_7!$D$4:$D$250),0)),"")</f>
        <v/>
      </c>
      <c r="I941" t="str" cm="1">
        <f t="array" ref="I941">IFERROR(INDEX(Month_7!$B$4:$B$250,MATCH(0,COUNTIF($E$900:I940,Month_7!$B$4:$B$250),0)),"")</f>
        <v/>
      </c>
    </row>
    <row r="942" spans="5:9">
      <c r="E942" t="str" cm="1">
        <f t="array" ref="E942">IFERROR(INDEX(Month_7!$D$4:$D$250,MATCH(0,COUNTIF($E$900:E941,Month_7!$D$4:$D$250),0)),"")</f>
        <v/>
      </c>
      <c r="I942" t="str" cm="1">
        <f t="array" ref="I942">IFERROR(INDEX(Month_7!$B$4:$B$250,MATCH(0,COUNTIF($E$900:I941,Month_7!$B$4:$B$250),0)),"")</f>
        <v/>
      </c>
    </row>
    <row r="943" spans="5:9">
      <c r="E943" t="str" cm="1">
        <f t="array" ref="E943">IFERROR(INDEX(Month_7!$D$4:$D$250,MATCH(0,COUNTIF($E$900:E942,Month_7!$D$4:$D$250),0)),"")</f>
        <v/>
      </c>
      <c r="I943" t="str" cm="1">
        <f t="array" ref="I943">IFERROR(INDEX(Month_7!$B$4:$B$250,MATCH(0,COUNTIF($E$900:I942,Month_7!$B$4:$B$250),0)),"")</f>
        <v/>
      </c>
    </row>
    <row r="944" spans="5:9">
      <c r="E944" t="str" cm="1">
        <f t="array" ref="E944">IFERROR(INDEX(Month_7!$D$4:$D$250,MATCH(0,COUNTIF($E$900:E943,Month_7!$D$4:$D$250),0)),"")</f>
        <v/>
      </c>
      <c r="I944" t="str" cm="1">
        <f t="array" ref="I944">IFERROR(INDEX(Month_7!$B$4:$B$250,MATCH(0,COUNTIF($E$900:I943,Month_7!$B$4:$B$250),0)),"")</f>
        <v/>
      </c>
    </row>
    <row r="945" spans="5:9">
      <c r="E945" t="str" cm="1">
        <f t="array" ref="E945">IFERROR(INDEX(Month_7!$D$4:$D$250,MATCH(0,COUNTIF($E$900:E944,Month_7!$D$4:$D$250),0)),"")</f>
        <v/>
      </c>
      <c r="I945" t="str" cm="1">
        <f t="array" ref="I945">IFERROR(INDEX(Month_7!$B$4:$B$250,MATCH(0,COUNTIF($E$900:I944,Month_7!$B$4:$B$250),0)),"")</f>
        <v/>
      </c>
    </row>
    <row r="946" spans="5:9">
      <c r="E946" t="str" cm="1">
        <f t="array" ref="E946">IFERROR(INDEX(Month_7!$D$4:$D$250,MATCH(0,COUNTIF($E$900:E945,Month_7!$D$4:$D$250),0)),"")</f>
        <v/>
      </c>
      <c r="I946" t="str" cm="1">
        <f t="array" ref="I946">IFERROR(INDEX(Month_7!$B$4:$B$250,MATCH(0,COUNTIF($E$900:I945,Month_7!$B$4:$B$250),0)),"")</f>
        <v/>
      </c>
    </row>
    <row r="947" spans="5:9">
      <c r="E947" t="str" cm="1">
        <f t="array" ref="E947">IFERROR(INDEX(Month_7!$D$4:$D$250,MATCH(0,COUNTIF($E$900:E946,Month_7!$D$4:$D$250),0)),"")</f>
        <v/>
      </c>
      <c r="I947" t="str" cm="1">
        <f t="array" ref="I947">IFERROR(INDEX(Month_7!$B$4:$B$250,MATCH(0,COUNTIF($E$900:I946,Month_7!$B$4:$B$250),0)),"")</f>
        <v/>
      </c>
    </row>
    <row r="948" spans="5:9">
      <c r="E948" t="str" cm="1">
        <f t="array" ref="E948">IFERROR(INDEX(Month_7!$D$4:$D$250,MATCH(0,COUNTIF($E$900:E947,Month_7!$D$4:$D$250),0)),"")</f>
        <v/>
      </c>
      <c r="I948" t="str" cm="1">
        <f t="array" ref="I948">IFERROR(INDEX(Month_7!$B$4:$B$250,MATCH(0,COUNTIF($E$900:I947,Month_7!$B$4:$B$250),0)),"")</f>
        <v/>
      </c>
    </row>
    <row r="949" spans="5:9">
      <c r="E949" t="str" cm="1">
        <f t="array" ref="E949">IFERROR(INDEX(Month_7!$D$4:$D$250,MATCH(0,COUNTIF($E$900:E948,Month_7!$D$4:$D$250),0)),"")</f>
        <v/>
      </c>
      <c r="I949" t="str" cm="1">
        <f t="array" ref="I949">IFERROR(INDEX(Month_7!$B$4:$B$250,MATCH(0,COUNTIF($E$900:I948,Month_7!$B$4:$B$250),0)),"")</f>
        <v/>
      </c>
    </row>
    <row r="950" spans="5:9">
      <c r="E950" t="str" cm="1">
        <f t="array" ref="E950">IFERROR(INDEX(Month_7!$D$4:$D$250,MATCH(0,COUNTIF($E$900:E949,Month_7!$D$4:$D$250),0)),"")</f>
        <v/>
      </c>
      <c r="I950" t="str" cm="1">
        <f t="array" ref="I950">IFERROR(INDEX(Month_7!$B$4:$B$250,MATCH(0,COUNTIF($E$900:I949,Month_7!$B$4:$B$250),0)),"")</f>
        <v/>
      </c>
    </row>
    <row r="951" spans="5:9">
      <c r="E951" t="str" cm="1">
        <f t="array" ref="E951">IFERROR(INDEX(Month_7!$D$4:$D$250,MATCH(0,COUNTIF($E$900:E950,Month_7!$D$4:$D$250),0)),"")</f>
        <v/>
      </c>
      <c r="I951" t="str" cm="1">
        <f t="array" ref="I951">IFERROR(INDEX(Month_7!$B$4:$B$250,MATCH(0,COUNTIF($E$900:I950,Month_7!$B$4:$B$250),0)),"")</f>
        <v/>
      </c>
    </row>
    <row r="952" spans="5:9">
      <c r="E952" t="str" cm="1">
        <f t="array" ref="E952">IFERROR(INDEX(Month_7!$D$4:$D$250,MATCH(0,COUNTIF($E$900:E951,Month_7!$D$4:$D$250),0)),"")</f>
        <v/>
      </c>
      <c r="I952" t="str" cm="1">
        <f t="array" ref="I952">IFERROR(INDEX(Month_7!$B$4:$B$250,MATCH(0,COUNTIF($E$900:I951,Month_7!$B$4:$B$250),0)),"")</f>
        <v/>
      </c>
    </row>
    <row r="953" spans="5:9">
      <c r="E953" t="str" cm="1">
        <f t="array" ref="E953">IFERROR(INDEX(Month_7!$D$4:$D$250,MATCH(0,COUNTIF($E$900:E952,Month_7!$D$4:$D$250),0)),"")</f>
        <v/>
      </c>
      <c r="I953" t="str" cm="1">
        <f t="array" ref="I953">IFERROR(INDEX(Month_7!$B$4:$B$250,MATCH(0,COUNTIF($E$900:I952,Month_7!$B$4:$B$250),0)),"")</f>
        <v/>
      </c>
    </row>
    <row r="954" spans="5:9">
      <c r="E954" t="str" cm="1">
        <f t="array" ref="E954">IFERROR(INDEX(Month_7!$D$4:$D$250,MATCH(0,COUNTIF($E$900:E953,Month_7!$D$4:$D$250),0)),"")</f>
        <v/>
      </c>
      <c r="I954" t="str" cm="1">
        <f t="array" ref="I954">IFERROR(INDEX(Month_7!$B$4:$B$250,MATCH(0,COUNTIF($E$900:I953,Month_7!$B$4:$B$250),0)),"")</f>
        <v/>
      </c>
    </row>
    <row r="955" spans="5:9">
      <c r="E955" t="str" cm="1">
        <f t="array" ref="E955">IFERROR(INDEX(Month_7!$D$4:$D$250,MATCH(0,COUNTIF($E$900:E954,Month_7!$D$4:$D$250),0)),"")</f>
        <v/>
      </c>
      <c r="I955" t="str" cm="1">
        <f t="array" ref="I955">IFERROR(INDEX(Month_7!$B$4:$B$250,MATCH(0,COUNTIF($E$900:I954,Month_7!$B$4:$B$250),0)),"")</f>
        <v/>
      </c>
    </row>
    <row r="956" spans="5:9">
      <c r="E956" t="str" cm="1">
        <f t="array" ref="E956">IFERROR(INDEX(Month_7!$D$4:$D$250,MATCH(0,COUNTIF($E$900:E955,Month_7!$D$4:$D$250),0)),"")</f>
        <v/>
      </c>
      <c r="I956" t="str" cm="1">
        <f t="array" ref="I956">IFERROR(INDEX(Month_7!$B$4:$B$250,MATCH(0,COUNTIF($E$900:I955,Month_7!$B$4:$B$250),0)),"")</f>
        <v/>
      </c>
    </row>
    <row r="957" spans="5:9">
      <c r="E957" t="str" cm="1">
        <f t="array" ref="E957">IFERROR(INDEX(Month_7!$D$4:$D$250,MATCH(0,COUNTIF($E$900:E956,Month_7!$D$4:$D$250),0)),"")</f>
        <v/>
      </c>
      <c r="I957" t="str" cm="1">
        <f t="array" ref="I957">IFERROR(INDEX(Month_7!$B$4:$B$250,MATCH(0,COUNTIF($E$900:I956,Month_7!$B$4:$B$250),0)),"")</f>
        <v/>
      </c>
    </row>
    <row r="958" spans="5:9">
      <c r="E958" t="str" cm="1">
        <f t="array" ref="E958">IFERROR(INDEX(Month_7!$D$4:$D$250,MATCH(0,COUNTIF($E$900:E957,Month_7!$D$4:$D$250),0)),"")</f>
        <v/>
      </c>
      <c r="I958" t="str" cm="1">
        <f t="array" ref="I958">IFERROR(INDEX(Month_7!$B$4:$B$250,MATCH(0,COUNTIF($E$900:I957,Month_7!$B$4:$B$250),0)),"")</f>
        <v/>
      </c>
    </row>
    <row r="959" spans="5:9">
      <c r="E959" t="str" cm="1">
        <f t="array" ref="E959">IFERROR(INDEX(Month_7!$D$4:$D$250,MATCH(0,COUNTIF($E$900:E958,Month_7!$D$4:$D$250),0)),"")</f>
        <v/>
      </c>
      <c r="I959" t="str" cm="1">
        <f t="array" ref="I959">IFERROR(INDEX(Month_7!$B$4:$B$250,MATCH(0,COUNTIF($E$900:I958,Month_7!$B$4:$B$250),0)),"")</f>
        <v/>
      </c>
    </row>
    <row r="960" spans="5:9">
      <c r="E960" t="str" cm="1">
        <f t="array" ref="E960">IFERROR(INDEX(Month_7!$D$4:$D$250,MATCH(0,COUNTIF($E$900:E959,Month_7!$D$4:$D$250),0)),"")</f>
        <v/>
      </c>
      <c r="I960" t="str" cm="1">
        <f t="array" ref="I960">IFERROR(INDEX(Month_7!$B$4:$B$250,MATCH(0,COUNTIF($E$900:I959,Month_7!$B$4:$B$250),0)),"")</f>
        <v/>
      </c>
    </row>
    <row r="961" spans="5:9">
      <c r="E961" t="str" cm="1">
        <f t="array" ref="E961">IFERROR(INDEX(Month_7!$D$4:$D$250,MATCH(0,COUNTIF($E$900:E960,Month_7!$D$4:$D$250),0)),"")</f>
        <v/>
      </c>
      <c r="I961" t="str" cm="1">
        <f t="array" ref="I961">IFERROR(INDEX(Month_7!$B$4:$B$250,MATCH(0,COUNTIF($E$900:I960,Month_7!$B$4:$B$250),0)),"")</f>
        <v/>
      </c>
    </row>
    <row r="962" spans="5:9">
      <c r="E962" t="str" cm="1">
        <f t="array" ref="E962">IFERROR(INDEX(Month_7!$D$4:$D$250,MATCH(0,COUNTIF($E$900:E961,Month_7!$D$4:$D$250),0)),"")</f>
        <v/>
      </c>
      <c r="I962" t="str" cm="1">
        <f t="array" ref="I962">IFERROR(INDEX(Month_7!$B$4:$B$250,MATCH(0,COUNTIF($E$900:I961,Month_7!$B$4:$B$250),0)),"")</f>
        <v/>
      </c>
    </row>
    <row r="963" spans="5:9">
      <c r="E963" t="str" cm="1">
        <f t="array" ref="E963">IFERROR(INDEX(Month_7!$D$4:$D$250,MATCH(0,COUNTIF($E$900:E962,Month_7!$D$4:$D$250),0)),"")</f>
        <v/>
      </c>
      <c r="I963" t="str" cm="1">
        <f t="array" ref="I963">IFERROR(INDEX(Month_7!$B$4:$B$250,MATCH(0,COUNTIF($E$900:I962,Month_7!$B$4:$B$250),0)),"")</f>
        <v/>
      </c>
    </row>
    <row r="964" spans="5:9">
      <c r="E964" t="str" cm="1">
        <f t="array" ref="E964">IFERROR(INDEX(Month_7!$D$4:$D$250,MATCH(0,COUNTIF($E$900:E963,Month_7!$D$4:$D$250),0)),"")</f>
        <v/>
      </c>
      <c r="I964" t="str" cm="1">
        <f t="array" ref="I964">IFERROR(INDEX(Month_7!$B$4:$B$250,MATCH(0,COUNTIF($E$900:I963,Month_7!$B$4:$B$250),0)),"")</f>
        <v/>
      </c>
    </row>
    <row r="965" spans="5:9">
      <c r="E965" t="str" cm="1">
        <f t="array" ref="E965">IFERROR(INDEX(Month_7!$D$4:$D$250,MATCH(0,COUNTIF($E$900:E964,Month_7!$D$4:$D$250),0)),"")</f>
        <v/>
      </c>
      <c r="I965" t="str" cm="1">
        <f t="array" ref="I965">IFERROR(INDEX(Month_7!$B$4:$B$250,MATCH(0,COUNTIF($E$900:I964,Month_7!$B$4:$B$250),0)),"")</f>
        <v/>
      </c>
    </row>
    <row r="966" spans="5:9">
      <c r="E966" t="str" cm="1">
        <f t="array" ref="E966">IFERROR(INDEX(Month_7!$D$4:$D$250,MATCH(0,COUNTIF($E$900:E965,Month_7!$D$4:$D$250),0)),"")</f>
        <v/>
      </c>
      <c r="I966" t="str" cm="1">
        <f t="array" ref="I966">IFERROR(INDEX(Month_7!$B$4:$B$250,MATCH(0,COUNTIF($E$900:I965,Month_7!$B$4:$B$250),0)),"")</f>
        <v/>
      </c>
    </row>
    <row r="967" spans="5:9">
      <c r="E967" t="str" cm="1">
        <f t="array" ref="E967">IFERROR(INDEX(Month_7!$D$4:$D$250,MATCH(0,COUNTIF($E$900:E966,Month_7!$D$4:$D$250),0)),"")</f>
        <v/>
      </c>
      <c r="I967" t="str" cm="1">
        <f t="array" ref="I967">IFERROR(INDEX(Month_7!$B$4:$B$250,MATCH(0,COUNTIF($E$900:I966,Month_7!$B$4:$B$250),0)),"")</f>
        <v/>
      </c>
    </row>
    <row r="968" spans="5:9">
      <c r="E968" t="str" cm="1">
        <f t="array" ref="E968">IFERROR(INDEX(Month_7!$D$4:$D$250,MATCH(0,COUNTIF($E$900:E967,Month_7!$D$4:$D$250),0)),"")</f>
        <v/>
      </c>
      <c r="I968" t="str" cm="1">
        <f t="array" ref="I968">IFERROR(INDEX(Month_7!$B$4:$B$250,MATCH(0,COUNTIF($E$900:I967,Month_7!$B$4:$B$250),0)),"")</f>
        <v/>
      </c>
    </row>
    <row r="969" spans="5:9">
      <c r="E969" t="str" cm="1">
        <f t="array" ref="E969">IFERROR(INDEX(Month_7!$D$4:$D$250,MATCH(0,COUNTIF($E$900:E968,Month_7!$D$4:$D$250),0)),"")</f>
        <v/>
      </c>
      <c r="I969" t="str" cm="1">
        <f t="array" ref="I969">IFERROR(INDEX(Month_7!$B$4:$B$250,MATCH(0,COUNTIF($E$900:I968,Month_7!$B$4:$B$250),0)),"")</f>
        <v/>
      </c>
    </row>
    <row r="970" spans="5:9">
      <c r="E970" t="str" cm="1">
        <f t="array" ref="E970">IFERROR(INDEX(Month_7!$D$4:$D$250,MATCH(0,COUNTIF($E$900:E969,Month_7!$D$4:$D$250),0)),"")</f>
        <v/>
      </c>
      <c r="I970" t="str" cm="1">
        <f t="array" ref="I970">IFERROR(INDEX(Month_7!$B$4:$B$250,MATCH(0,COUNTIF($E$900:I969,Month_7!$B$4:$B$250),0)),"")</f>
        <v/>
      </c>
    </row>
    <row r="971" spans="5:9">
      <c r="E971" t="str" cm="1">
        <f t="array" ref="E971">IFERROR(INDEX(Month_7!$D$4:$D$250,MATCH(0,COUNTIF($E$900:E970,Month_7!$D$4:$D$250),0)),"")</f>
        <v/>
      </c>
      <c r="I971" t="str" cm="1">
        <f t="array" ref="I971">IFERROR(INDEX(Month_7!$B$4:$B$250,MATCH(0,COUNTIF($E$900:I970,Month_7!$B$4:$B$250),0)),"")</f>
        <v/>
      </c>
    </row>
    <row r="972" spans="5:9">
      <c r="E972" t="str" cm="1">
        <f t="array" ref="E972">IFERROR(INDEX(Month_7!$D$4:$D$250,MATCH(0,COUNTIF($E$900:E971,Month_7!$D$4:$D$250),0)),"")</f>
        <v/>
      </c>
      <c r="I972" t="str" cm="1">
        <f t="array" ref="I972">IFERROR(INDEX(Month_7!$B$4:$B$250,MATCH(0,COUNTIF($E$900:I971,Month_7!$B$4:$B$250),0)),"")</f>
        <v/>
      </c>
    </row>
    <row r="973" spans="5:9">
      <c r="E973" t="str" cm="1">
        <f t="array" ref="E973">IFERROR(INDEX(Month_7!$D$4:$D$250,MATCH(0,COUNTIF($E$900:E972,Month_7!$D$4:$D$250),0)),"")</f>
        <v/>
      </c>
      <c r="I973" t="str" cm="1">
        <f t="array" ref="I973">IFERROR(INDEX(Month_7!$B$4:$B$250,MATCH(0,COUNTIF($E$900:I972,Month_7!$B$4:$B$250),0)),"")</f>
        <v/>
      </c>
    </row>
    <row r="974" spans="5:9">
      <c r="E974" t="str" cm="1">
        <f t="array" ref="E974">IFERROR(INDEX(Month_7!$D$4:$D$250,MATCH(0,COUNTIF($E$900:E973,Month_7!$D$4:$D$250),0)),"")</f>
        <v/>
      </c>
      <c r="I974" t="str" cm="1">
        <f t="array" ref="I974">IFERROR(INDEX(Month_7!$B$4:$B$250,MATCH(0,COUNTIF($E$900:I973,Month_7!$B$4:$B$250),0)),"")</f>
        <v/>
      </c>
    </row>
    <row r="975" spans="5:9">
      <c r="E975" t="str" cm="1">
        <f t="array" ref="E975">IFERROR(INDEX(Month_7!$D$4:$D$250,MATCH(0,COUNTIF($E$900:E974,Month_7!$D$4:$D$250),0)),"")</f>
        <v/>
      </c>
      <c r="I975" t="str" cm="1">
        <f t="array" ref="I975">IFERROR(INDEX(Month_7!$B$4:$B$250,MATCH(0,COUNTIF($E$900:I974,Month_7!$B$4:$B$250),0)),"")</f>
        <v/>
      </c>
    </row>
    <row r="976" spans="5:9">
      <c r="E976" t="str" cm="1">
        <f t="array" ref="E976">IFERROR(INDEX(Month_7!$D$4:$D$250,MATCH(0,COUNTIF($E$900:E975,Month_7!$D$4:$D$250),0)),"")</f>
        <v/>
      </c>
      <c r="I976" t="str" cm="1">
        <f t="array" ref="I976">IFERROR(INDEX(Month_7!$B$4:$B$250,MATCH(0,COUNTIF($E$900:I975,Month_7!$B$4:$B$250),0)),"")</f>
        <v/>
      </c>
    </row>
    <row r="977" spans="5:9">
      <c r="E977" t="str" cm="1">
        <f t="array" ref="E977">IFERROR(INDEX(Month_7!$D$4:$D$250,MATCH(0,COUNTIF($E$900:E976,Month_7!$D$4:$D$250),0)),"")</f>
        <v/>
      </c>
      <c r="I977" t="str" cm="1">
        <f t="array" ref="I977">IFERROR(INDEX(Month_7!$B$4:$B$250,MATCH(0,COUNTIF($E$900:I976,Month_7!$B$4:$B$250),0)),"")</f>
        <v/>
      </c>
    </row>
    <row r="978" spans="5:9">
      <c r="E978" t="str" cm="1">
        <f t="array" ref="E978">IFERROR(INDEX(Month_7!$D$4:$D$250,MATCH(0,COUNTIF($E$900:E977,Month_7!$D$4:$D$250),0)),"")</f>
        <v/>
      </c>
      <c r="I978" t="str" cm="1">
        <f t="array" ref="I978">IFERROR(INDEX(Month_7!$B$4:$B$250,MATCH(0,COUNTIF($E$900:I977,Month_7!$B$4:$B$250),0)),"")</f>
        <v/>
      </c>
    </row>
    <row r="979" spans="5:9">
      <c r="E979" t="str" cm="1">
        <f t="array" ref="E979">IFERROR(INDEX(Month_7!$D$4:$D$250,MATCH(0,COUNTIF($E$900:E978,Month_7!$D$4:$D$250),0)),"")</f>
        <v/>
      </c>
      <c r="I979" t="str" cm="1">
        <f t="array" ref="I979">IFERROR(INDEX(Month_7!$B$4:$B$250,MATCH(0,COUNTIF($E$900:I978,Month_7!$B$4:$B$250),0)),"")</f>
        <v/>
      </c>
    </row>
    <row r="980" spans="5:9">
      <c r="E980" t="str" cm="1">
        <f t="array" ref="E980">IFERROR(INDEX(Month_7!$D$4:$D$250,MATCH(0,COUNTIF($E$900:E979,Month_7!$D$4:$D$250),0)),"")</f>
        <v/>
      </c>
      <c r="I980" t="str" cm="1">
        <f t="array" ref="I980">IFERROR(INDEX(Month_7!$B$4:$B$250,MATCH(0,COUNTIF($E$900:I979,Month_7!$B$4:$B$250),0)),"")</f>
        <v/>
      </c>
    </row>
    <row r="981" spans="5:9">
      <c r="E981" t="str" cm="1">
        <f t="array" ref="E981">IFERROR(INDEX(Month_7!$D$4:$D$250,MATCH(0,COUNTIF($E$900:E980,Month_7!$D$4:$D$250),0)),"")</f>
        <v/>
      </c>
      <c r="I981" t="str" cm="1">
        <f t="array" ref="I981">IFERROR(INDEX(Month_7!$B$4:$B$250,MATCH(0,COUNTIF($E$900:I980,Month_7!$B$4:$B$250),0)),"")</f>
        <v/>
      </c>
    </row>
    <row r="982" spans="5:9">
      <c r="E982" t="str" cm="1">
        <f t="array" ref="E982">IFERROR(INDEX(Month_7!$D$4:$D$250,MATCH(0,COUNTIF($E$900:E981,Month_7!$D$4:$D$250),0)),"")</f>
        <v/>
      </c>
      <c r="I982" t="str" cm="1">
        <f t="array" ref="I982">IFERROR(INDEX(Month_7!$B$4:$B$250,MATCH(0,COUNTIF($E$900:I981,Month_7!$B$4:$B$250),0)),"")</f>
        <v/>
      </c>
    </row>
    <row r="983" spans="5:9">
      <c r="E983" t="str" cm="1">
        <f t="array" ref="E983">IFERROR(INDEX(Month_7!$D$4:$D$250,MATCH(0,COUNTIF($E$900:E982,Month_7!$D$4:$D$250),0)),"")</f>
        <v/>
      </c>
      <c r="I983" t="str" cm="1">
        <f t="array" ref="I983">IFERROR(INDEX(Month_7!$B$4:$B$250,MATCH(0,COUNTIF($E$900:I982,Month_7!$B$4:$B$250),0)),"")</f>
        <v/>
      </c>
    </row>
    <row r="984" spans="5:9">
      <c r="E984" t="str" cm="1">
        <f t="array" ref="E984">IFERROR(INDEX(Month_7!$D$4:$D$250,MATCH(0,COUNTIF($E$900:E983,Month_7!$D$4:$D$250),0)),"")</f>
        <v/>
      </c>
      <c r="I984" t="str" cm="1">
        <f t="array" ref="I984">IFERROR(INDEX(Month_7!$B$4:$B$250,MATCH(0,COUNTIF($E$900:I983,Month_7!$B$4:$B$250),0)),"")</f>
        <v/>
      </c>
    </row>
    <row r="985" spans="5:9">
      <c r="E985" t="str" cm="1">
        <f t="array" ref="E985">IFERROR(INDEX(Month_7!$D$4:$D$250,MATCH(0,COUNTIF($E$900:E984,Month_7!$D$4:$D$250),0)),"")</f>
        <v/>
      </c>
      <c r="I985" t="str" cm="1">
        <f t="array" ref="I985">IFERROR(INDEX(Month_7!$B$4:$B$250,MATCH(0,COUNTIF($E$900:I984,Month_7!$B$4:$B$250),0)),"")</f>
        <v/>
      </c>
    </row>
    <row r="986" spans="5:9">
      <c r="E986" t="str" cm="1">
        <f t="array" ref="E986">IFERROR(INDEX(Month_7!$D$4:$D$250,MATCH(0,COUNTIF($E$900:E985,Month_7!$D$4:$D$250),0)),"")</f>
        <v/>
      </c>
      <c r="I986" t="str" cm="1">
        <f t="array" ref="I986">IFERROR(INDEX(Month_7!$B$4:$B$250,MATCH(0,COUNTIF($E$900:I985,Month_7!$B$4:$B$250),0)),"")</f>
        <v/>
      </c>
    </row>
    <row r="987" spans="5:9">
      <c r="E987" t="str" cm="1">
        <f t="array" ref="E987">IFERROR(INDEX(Month_7!$D$4:$D$250,MATCH(0,COUNTIF($E$900:E986,Month_7!$D$4:$D$250),0)),"")</f>
        <v/>
      </c>
      <c r="I987" t="str" cm="1">
        <f t="array" ref="I987">IFERROR(INDEX(Month_7!$B$4:$B$250,MATCH(0,COUNTIF($E$900:I986,Month_7!$B$4:$B$250),0)),"")</f>
        <v/>
      </c>
    </row>
    <row r="988" spans="5:9">
      <c r="E988" t="str" cm="1">
        <f t="array" ref="E988">IFERROR(INDEX(Month_7!$D$4:$D$250,MATCH(0,COUNTIF($E$900:E987,Month_7!$D$4:$D$250),0)),"")</f>
        <v/>
      </c>
      <c r="I988" t="str" cm="1">
        <f t="array" ref="I988">IFERROR(INDEX(Month_7!$B$4:$B$250,MATCH(0,COUNTIF($E$900:I987,Month_7!$B$4:$B$250),0)),"")</f>
        <v/>
      </c>
    </row>
    <row r="989" spans="5:9">
      <c r="E989" t="str" cm="1">
        <f t="array" ref="E989">IFERROR(INDEX(Month_7!$D$4:$D$250,MATCH(0,COUNTIF($E$900:E988,Month_7!$D$4:$D$250),0)),"")</f>
        <v/>
      </c>
      <c r="I989" t="str" cm="1">
        <f t="array" ref="I989">IFERROR(INDEX(Month_7!$B$4:$B$250,MATCH(0,COUNTIF($E$900:I988,Month_7!$B$4:$B$250),0)),"")</f>
        <v/>
      </c>
    </row>
    <row r="990" spans="5:9">
      <c r="E990" t="str" cm="1">
        <f t="array" ref="E990">IFERROR(INDEX(Month_7!$D$4:$D$250,MATCH(0,COUNTIF($E$900:E989,Month_7!$D$4:$D$250),0)),"")</f>
        <v/>
      </c>
      <c r="I990" t="str" cm="1">
        <f t="array" ref="I990">IFERROR(INDEX(Month_7!$B$4:$B$250,MATCH(0,COUNTIF($E$900:I989,Month_7!$B$4:$B$250),0)),"")</f>
        <v/>
      </c>
    </row>
    <row r="991" spans="5:9">
      <c r="E991" t="str" cm="1">
        <f t="array" ref="E991">IFERROR(INDEX(Month_7!$D$4:$D$250,MATCH(0,COUNTIF($E$900:E990,Month_7!$D$4:$D$250),0)),"")</f>
        <v/>
      </c>
      <c r="I991" t="str" cm="1">
        <f t="array" ref="I991">IFERROR(INDEX(Month_7!$B$4:$B$250,MATCH(0,COUNTIF($E$900:I990,Month_7!$B$4:$B$250),0)),"")</f>
        <v/>
      </c>
    </row>
    <row r="992" spans="5:9">
      <c r="E992" t="str" cm="1">
        <f t="array" ref="E992">IFERROR(INDEX(Month_7!$D$4:$D$250,MATCH(0,COUNTIF($E$900:E991,Month_7!$D$4:$D$250),0)),"")</f>
        <v/>
      </c>
      <c r="I992" t="str" cm="1">
        <f t="array" ref="I992">IFERROR(INDEX(Month_7!$B$4:$B$250,MATCH(0,COUNTIF($E$900:I991,Month_7!$B$4:$B$250),0)),"")</f>
        <v/>
      </c>
    </row>
    <row r="993" spans="5:9">
      <c r="E993" t="str" cm="1">
        <f t="array" ref="E993">IFERROR(INDEX(Month_7!$D$4:$D$250,MATCH(0,COUNTIF($E$900:E992,Month_7!$D$4:$D$250),0)),"")</f>
        <v/>
      </c>
      <c r="I993" t="str" cm="1">
        <f t="array" ref="I993">IFERROR(INDEX(Month_7!$B$4:$B$250,MATCH(0,COUNTIF($E$900:I992,Month_7!$B$4:$B$250),0)),"")</f>
        <v/>
      </c>
    </row>
    <row r="994" spans="5:9">
      <c r="E994" t="str" cm="1">
        <f t="array" ref="E994">IFERROR(INDEX(Month_7!$D$4:$D$250,MATCH(0,COUNTIF($E$900:E993,Month_7!$D$4:$D$250),0)),"")</f>
        <v/>
      </c>
      <c r="I994" t="str" cm="1">
        <f t="array" ref="I994">IFERROR(INDEX(Month_7!$B$4:$B$250,MATCH(0,COUNTIF($E$900:I993,Month_7!$B$4:$B$250),0)),"")</f>
        <v/>
      </c>
    </row>
    <row r="995" spans="5:9">
      <c r="E995" t="str" cm="1">
        <f t="array" ref="E995">IFERROR(INDEX(Month_7!$D$4:$D$250,MATCH(0,COUNTIF($E$900:E994,Month_7!$D$4:$D$250),0)),"")</f>
        <v/>
      </c>
      <c r="I995" t="str" cm="1">
        <f t="array" ref="I995">IFERROR(INDEX(Month_7!$B$4:$B$250,MATCH(0,COUNTIF($E$900:I994,Month_7!$B$4:$B$250),0)),"")</f>
        <v/>
      </c>
    </row>
    <row r="996" spans="5:9">
      <c r="E996" t="str" cm="1">
        <f t="array" ref="E996">IFERROR(INDEX(Month_7!$D$4:$D$250,MATCH(0,COUNTIF($E$900:E995,Month_7!$D$4:$D$250),0)),"")</f>
        <v/>
      </c>
      <c r="I996" t="str" cm="1">
        <f t="array" ref="I996">IFERROR(INDEX(Month_7!$B$4:$B$250,MATCH(0,COUNTIF($E$900:I995,Month_7!$B$4:$B$250),0)),"")</f>
        <v/>
      </c>
    </row>
    <row r="997" spans="5:9">
      <c r="E997" t="str" cm="1">
        <f t="array" ref="E997">IFERROR(INDEX(Month_7!$D$4:$D$250,MATCH(0,COUNTIF($E$900:E996,Month_7!$D$4:$D$250),0)),"")</f>
        <v/>
      </c>
      <c r="I997" t="str" cm="1">
        <f t="array" ref="I997">IFERROR(INDEX(Month_7!$B$4:$B$250,MATCH(0,COUNTIF($E$900:I996,Month_7!$B$4:$B$250),0)),"")</f>
        <v/>
      </c>
    </row>
    <row r="998" spans="5:9">
      <c r="E998" t="str" cm="1">
        <f t="array" ref="E998">IFERROR(INDEX(Month_7!$D$4:$D$250,MATCH(0,COUNTIF($E$900:E997,Month_7!$D$4:$D$250),0)),"")</f>
        <v/>
      </c>
      <c r="I998" t="str" cm="1">
        <f t="array" ref="I998">IFERROR(INDEX(Month_7!$B$4:$B$250,MATCH(0,COUNTIF($E$900:I997,Month_7!$B$4:$B$250),0)),"")</f>
        <v/>
      </c>
    </row>
    <row r="999" spans="5:9">
      <c r="E999" t="str" cm="1">
        <f t="array" ref="E999">IFERROR(INDEX(Month_7!$D$4:$D$250,MATCH(0,COUNTIF($E$900:E998,Month_7!$D$4:$D$250),0)),"")</f>
        <v/>
      </c>
      <c r="I999" t="str" cm="1">
        <f t="array" ref="I999">IFERROR(INDEX(Month_7!$B$4:$B$250,MATCH(0,COUNTIF($E$900:I998,Month_7!$B$4:$B$250),0)),"")</f>
        <v/>
      </c>
    </row>
    <row r="1000" spans="5:9">
      <c r="E1000" t="str" cm="1">
        <f t="array" ref="E1000">IFERROR(INDEX(Month_7!$D$4:$D$250,MATCH(0,COUNTIF($E$900:E999,Month_7!$D$4:$D$250),0)),"")</f>
        <v/>
      </c>
      <c r="I1000" t="str" cm="1">
        <f t="array" ref="I1000">IFERROR(INDEX(Month_7!$B$4:$B$250,MATCH(0,COUNTIF($E$900:I999,Month_7!$B$4:$B$250),0)),"")</f>
        <v/>
      </c>
    </row>
    <row r="1001" spans="5:9">
      <c r="E1001" t="str" cm="1">
        <f t="array" ref="E1001">IFERROR(INDEX(Month_7!$D$4:$D$250,MATCH(0,COUNTIF($E$900:E1000,Month_7!$D$4:$D$250),0)),"")</f>
        <v/>
      </c>
      <c r="I1001" t="str" cm="1">
        <f t="array" ref="I1001">IFERROR(INDEX(Month_7!$B$4:$B$250,MATCH(0,COUNTIF($E$900:I1000,Month_7!$B$4:$B$250),0)),"")</f>
        <v/>
      </c>
    </row>
    <row r="1002" spans="5:9">
      <c r="E1002" t="str" cm="1">
        <f t="array" ref="E1002">IFERROR(INDEX(Month_7!$D$4:$D$250,MATCH(0,COUNTIF($E$900:E1001,Month_7!$D$4:$D$250),0)),"")</f>
        <v/>
      </c>
      <c r="I1002" t="str" cm="1">
        <f t="array" ref="I1002">IFERROR(INDEX(Month_7!$B$4:$B$250,MATCH(0,COUNTIF($E$900:I1001,Month_7!$B$4:$B$250),0)),"")</f>
        <v/>
      </c>
    </row>
    <row r="1003" spans="5:9">
      <c r="E1003" t="str" cm="1">
        <f t="array" ref="E1003">IFERROR(INDEX(Month_7!$D$4:$D$250,MATCH(0,COUNTIF($E$900:E1002,Month_7!$D$4:$D$250),0)),"")</f>
        <v/>
      </c>
      <c r="I1003" t="str" cm="1">
        <f t="array" ref="I1003">IFERROR(INDEX(Month_7!$B$4:$B$250,MATCH(0,COUNTIF($E$900:I1002,Month_7!$B$4:$B$250),0)),"")</f>
        <v/>
      </c>
    </row>
    <row r="1004" spans="5:9">
      <c r="E1004" t="str" cm="1">
        <f t="array" ref="E1004">IFERROR(INDEX(Month_7!$D$4:$D$250,MATCH(0,COUNTIF($E$900:E1003,Month_7!$D$4:$D$250),0)),"")</f>
        <v/>
      </c>
      <c r="I1004" t="str" cm="1">
        <f t="array" ref="I1004">IFERROR(INDEX(Month_7!$B$4:$B$250,MATCH(0,COUNTIF($E$900:I1003,Month_7!$B$4:$B$250),0)),"")</f>
        <v/>
      </c>
    </row>
    <row r="1005" spans="5:9">
      <c r="E1005" t="str" cm="1">
        <f t="array" ref="E1005">IFERROR(INDEX(Month_7!$D$4:$D$250,MATCH(0,COUNTIF($E$900:E1004,Month_7!$D$4:$D$250),0)),"")</f>
        <v/>
      </c>
      <c r="I1005" t="str" cm="1">
        <f t="array" ref="I1005">IFERROR(INDEX(Month_7!$B$4:$B$250,MATCH(0,COUNTIF($E$900:I1004,Month_7!$B$4:$B$250),0)),"")</f>
        <v/>
      </c>
    </row>
    <row r="1006" spans="5:9">
      <c r="E1006" t="str" cm="1">
        <f t="array" ref="E1006">IFERROR(INDEX(Month_7!$D$4:$D$250,MATCH(0,COUNTIF($E$900:E1005,Month_7!$D$4:$D$250),0)),"")</f>
        <v/>
      </c>
      <c r="I1006" t="str" cm="1">
        <f t="array" ref="I1006">IFERROR(INDEX(Month_7!$B$4:$B$250,MATCH(0,COUNTIF($E$900:I1005,Month_7!$B$4:$B$250),0)),"")</f>
        <v/>
      </c>
    </row>
    <row r="1007" spans="5:9">
      <c r="E1007" t="str" cm="1">
        <f t="array" ref="E1007">IFERROR(INDEX(Month_7!$D$4:$D$250,MATCH(0,COUNTIF($E$900:E1006,Month_7!$D$4:$D$250),0)),"")</f>
        <v/>
      </c>
      <c r="I1007" t="str" cm="1">
        <f t="array" ref="I1007">IFERROR(INDEX(Month_7!$B$4:$B$250,MATCH(0,COUNTIF($E$900:I1006,Month_7!$B$4:$B$250),0)),"")</f>
        <v/>
      </c>
    </row>
    <row r="1008" spans="5:9">
      <c r="E1008" t="str" cm="1">
        <f t="array" ref="E1008">IFERROR(INDEX(Month_7!$D$4:$D$250,MATCH(0,COUNTIF($E$900:E1007,Month_7!$D$4:$D$250),0)),"")</f>
        <v/>
      </c>
      <c r="I1008" t="str" cm="1">
        <f t="array" ref="I1008">IFERROR(INDEX(Month_7!$B$4:$B$250,MATCH(0,COUNTIF($E$900:I1007,Month_7!$B$4:$B$250),0)),"")</f>
        <v/>
      </c>
    </row>
    <row r="1009" spans="5:9">
      <c r="E1009" t="str" cm="1">
        <f t="array" ref="E1009">IFERROR(INDEX(Month_7!$D$4:$D$250,MATCH(0,COUNTIF($E$900:E1008,Month_7!$D$4:$D$250),0)),"")</f>
        <v/>
      </c>
      <c r="I1009" t="str" cm="1">
        <f t="array" ref="I1009">IFERROR(INDEX(Month_7!$B$4:$B$250,MATCH(0,COUNTIF($E$900:I1008,Month_7!$B$4:$B$250),0)),"")</f>
        <v/>
      </c>
    </row>
    <row r="1010" spans="5:9">
      <c r="E1010" t="str" cm="1">
        <f t="array" ref="E1010">IFERROR(INDEX(Month_7!$D$4:$D$250,MATCH(0,COUNTIF($E$900:E1009,Month_7!$D$4:$D$250),0)),"")</f>
        <v/>
      </c>
      <c r="I1010" t="str" cm="1">
        <f t="array" ref="I1010">IFERROR(INDEX(Month_7!$B$4:$B$250,MATCH(0,COUNTIF($E$900:I1009,Month_7!$B$4:$B$250),0)),"")</f>
        <v/>
      </c>
    </row>
    <row r="1011" spans="5:9">
      <c r="E1011" t="str" cm="1">
        <f t="array" ref="E1011">IFERROR(INDEX(Month_7!$D$4:$D$250,MATCH(0,COUNTIF($E$900:E1010,Month_7!$D$4:$D$250),0)),"")</f>
        <v/>
      </c>
      <c r="I1011" t="str" cm="1">
        <f t="array" ref="I1011">IFERROR(INDEX(Month_7!$B$4:$B$250,MATCH(0,COUNTIF($E$900:I1010,Month_7!$B$4:$B$250),0)),"")</f>
        <v/>
      </c>
    </row>
    <row r="1012" spans="5:9">
      <c r="E1012" t="str" cm="1">
        <f t="array" ref="E1012">IFERROR(INDEX(Month_7!$D$4:$D$250,MATCH(0,COUNTIF($E$900:E1011,Month_7!$D$4:$D$250),0)),"")</f>
        <v/>
      </c>
      <c r="I1012" t="str" cm="1">
        <f t="array" ref="I1012">IFERROR(INDEX(Month_7!$B$4:$B$250,MATCH(0,COUNTIF($E$900:I1011,Month_7!$B$4:$B$250),0)),"")</f>
        <v/>
      </c>
    </row>
    <row r="1013" spans="5:9">
      <c r="E1013" t="str" cm="1">
        <f t="array" ref="E1013">IFERROR(INDEX(Month_7!$D$4:$D$250,MATCH(0,COUNTIF($E$900:E1012,Month_7!$D$4:$D$250),0)),"")</f>
        <v/>
      </c>
      <c r="I1013" t="str" cm="1">
        <f t="array" ref="I1013">IFERROR(INDEX(Month_7!$B$4:$B$250,MATCH(0,COUNTIF($E$900:I1012,Month_7!$B$4:$B$250),0)),"")</f>
        <v/>
      </c>
    </row>
    <row r="1014" spans="5:9">
      <c r="E1014" t="str" cm="1">
        <f t="array" ref="E1014">IFERROR(INDEX(Month_7!$D$4:$D$250,MATCH(0,COUNTIF($E$900:E1013,Month_7!$D$4:$D$250),0)),"")</f>
        <v/>
      </c>
      <c r="I1014" t="str" cm="1">
        <f t="array" ref="I1014">IFERROR(INDEX(Month_7!$B$4:$B$250,MATCH(0,COUNTIF($E$900:I1013,Month_7!$B$4:$B$250),0)),"")</f>
        <v/>
      </c>
    </row>
    <row r="1015" spans="5:9">
      <c r="E1015" t="str" cm="1">
        <f t="array" ref="E1015">IFERROR(INDEX(Month_7!$D$4:$D$250,MATCH(0,COUNTIF($E$900:E1014,Month_7!$D$4:$D$250),0)),"")</f>
        <v/>
      </c>
      <c r="I1015" t="str" cm="1">
        <f t="array" ref="I1015">IFERROR(INDEX(Month_7!$B$4:$B$250,MATCH(0,COUNTIF($E$900:I1014,Month_7!$B$4:$B$250),0)),"")</f>
        <v/>
      </c>
    </row>
    <row r="1016" spans="5:9">
      <c r="E1016" t="str" cm="1">
        <f t="array" ref="E1016">IFERROR(INDEX(Month_7!$D$4:$D$250,MATCH(0,COUNTIF($E$900:E1015,Month_7!$D$4:$D$250),0)),"")</f>
        <v/>
      </c>
      <c r="I1016" t="str" cm="1">
        <f t="array" ref="I1016">IFERROR(INDEX(Month_7!$B$4:$B$250,MATCH(0,COUNTIF($E$900:I1015,Month_7!$B$4:$B$250),0)),"")</f>
        <v/>
      </c>
    </row>
    <row r="1017" spans="5:9">
      <c r="E1017" t="str" cm="1">
        <f t="array" ref="E1017">IFERROR(INDEX(Month_7!$D$4:$D$250,MATCH(0,COUNTIF($E$900:E1016,Month_7!$D$4:$D$250),0)),"")</f>
        <v/>
      </c>
      <c r="I1017" t="str" cm="1">
        <f t="array" ref="I1017">IFERROR(INDEX(Month_7!$B$4:$B$250,MATCH(0,COUNTIF($E$900:I1016,Month_7!$B$4:$B$250),0)),"")</f>
        <v/>
      </c>
    </row>
    <row r="1018" spans="5:9">
      <c r="E1018" t="str" cm="1">
        <f t="array" ref="E1018">IFERROR(INDEX(Month_7!$D$4:$D$250,MATCH(0,COUNTIF($E$900:E1017,Month_7!$D$4:$D$250),0)),"")</f>
        <v/>
      </c>
      <c r="I1018" t="str" cm="1">
        <f t="array" ref="I1018">IFERROR(INDEX(Month_7!$B$4:$B$250,MATCH(0,COUNTIF($E$900:I1017,Month_7!$B$4:$B$250),0)),"")</f>
        <v/>
      </c>
    </row>
    <row r="1019" spans="5:9">
      <c r="E1019" t="str" cm="1">
        <f t="array" ref="E1019">IFERROR(INDEX(Month_7!$D$4:$D$250,MATCH(0,COUNTIF($E$900:E1018,Month_7!$D$4:$D$250),0)),"")</f>
        <v/>
      </c>
      <c r="I1019" t="str" cm="1">
        <f t="array" ref="I1019">IFERROR(INDEX(Month_7!$B$4:$B$250,MATCH(0,COUNTIF($E$900:I1018,Month_7!$B$4:$B$250),0)),"")</f>
        <v/>
      </c>
    </row>
    <row r="1020" spans="5:9">
      <c r="E1020" t="str" cm="1">
        <f t="array" ref="E1020">IFERROR(INDEX(Month_7!$D$4:$D$250,MATCH(0,COUNTIF($E$900:E1019,Month_7!$D$4:$D$250),0)),"")</f>
        <v/>
      </c>
      <c r="I1020" t="str" cm="1">
        <f t="array" ref="I1020">IFERROR(INDEX(Month_7!$B$4:$B$250,MATCH(0,COUNTIF($E$900:I1019,Month_7!$B$4:$B$250),0)),"")</f>
        <v/>
      </c>
    </row>
    <row r="1021" spans="5:9">
      <c r="E1021" t="str" cm="1">
        <f t="array" ref="E1021">IFERROR(INDEX(Month_7!$D$4:$D$250,MATCH(0,COUNTIF($E$900:E1020,Month_7!$D$4:$D$250),0)),"")</f>
        <v/>
      </c>
      <c r="I1021" t="str" cm="1">
        <f t="array" ref="I1021">IFERROR(INDEX(Month_7!$B$4:$B$250,MATCH(0,COUNTIF($E$900:I1020,Month_7!$B$4:$B$250),0)),"")</f>
        <v/>
      </c>
    </row>
    <row r="1022" spans="5:9">
      <c r="E1022" t="str" cm="1">
        <f t="array" ref="E1022">IFERROR(INDEX(Month_7!$D$4:$D$250,MATCH(0,COUNTIF($E$900:E1021,Month_7!$D$4:$D$250),0)),"")</f>
        <v/>
      </c>
      <c r="I1022" t="str" cm="1">
        <f t="array" ref="I1022">IFERROR(INDEX(Month_7!$B$4:$B$250,MATCH(0,COUNTIF($E$900:I1021,Month_7!$B$4:$B$250),0)),"")</f>
        <v/>
      </c>
    </row>
    <row r="1023" spans="5:9">
      <c r="E1023" t="str" cm="1">
        <f t="array" ref="E1023">IFERROR(INDEX(Month_7!$D$4:$D$250,MATCH(0,COUNTIF($E$900:E1022,Month_7!$D$4:$D$250),0)),"")</f>
        <v/>
      </c>
      <c r="I1023" t="str" cm="1">
        <f t="array" ref="I1023">IFERROR(INDEX(Month_7!$B$4:$B$250,MATCH(0,COUNTIF($E$900:I1022,Month_7!$B$4:$B$250),0)),"")</f>
        <v/>
      </c>
    </row>
    <row r="1024" spans="5:9">
      <c r="E1024" t="str" cm="1">
        <f t="array" ref="E1024">IFERROR(INDEX(Month_7!$D$4:$D$250,MATCH(0,COUNTIF($E$900:E1023,Month_7!$D$4:$D$250),0)),"")</f>
        <v/>
      </c>
      <c r="I1024" t="str" cm="1">
        <f t="array" ref="I1024">IFERROR(INDEX(Month_7!$B$4:$B$250,MATCH(0,COUNTIF($E$900:I1023,Month_7!$B$4:$B$250),0)),"")</f>
        <v/>
      </c>
    </row>
    <row r="1025" spans="5:9">
      <c r="E1025" t="str" cm="1">
        <f t="array" ref="E1025">IFERROR(INDEX(Month_7!$D$4:$D$250,MATCH(0,COUNTIF($E$900:E1024,Month_7!$D$4:$D$250),0)),"")</f>
        <v/>
      </c>
      <c r="I1025" t="str" cm="1">
        <f t="array" ref="I1025">IFERROR(INDEX(Month_7!$B$4:$B$250,MATCH(0,COUNTIF($E$900:I1024,Month_7!$B$4:$B$250),0)),"")</f>
        <v/>
      </c>
    </row>
    <row r="1026" spans="5:9">
      <c r="E1026" t="str" cm="1">
        <f t="array" ref="E1026">IFERROR(INDEX(Month_7!$D$4:$D$250,MATCH(0,COUNTIF($E$900:E1025,Month_7!$D$4:$D$250),0)),"")</f>
        <v/>
      </c>
      <c r="I1026" t="str" cm="1">
        <f t="array" ref="I1026">IFERROR(INDEX(Month_7!$B$4:$B$250,MATCH(0,COUNTIF($E$900:I1025,Month_7!$B$4:$B$250),0)),"")</f>
        <v/>
      </c>
    </row>
    <row r="1027" spans="5:9">
      <c r="E1027" t="str" cm="1">
        <f t="array" ref="E1027">IFERROR(INDEX(Month_7!$D$4:$D$250,MATCH(0,COUNTIF($E$900:E1026,Month_7!$D$4:$D$250),0)),"")</f>
        <v/>
      </c>
      <c r="I1027" t="str" cm="1">
        <f t="array" ref="I1027">IFERROR(INDEX(Month_7!$B$4:$B$250,MATCH(0,COUNTIF($E$900:I1026,Month_7!$B$4:$B$250),0)),"")</f>
        <v/>
      </c>
    </row>
    <row r="1028" spans="5:9">
      <c r="E1028" t="str" cm="1">
        <f t="array" ref="E1028">IFERROR(INDEX(Month_7!$D$4:$D$250,MATCH(0,COUNTIF($E$900:E1027,Month_7!$D$4:$D$250),0)),"")</f>
        <v/>
      </c>
      <c r="I1028" t="str" cm="1">
        <f t="array" ref="I1028">IFERROR(INDEX(Month_7!$B$4:$B$250,MATCH(0,COUNTIF($E$900:I1027,Month_7!$B$4:$B$250),0)),"")</f>
        <v/>
      </c>
    </row>
    <row r="1029" spans="5:9">
      <c r="E1029" t="str" cm="1">
        <f t="array" ref="E1029">IFERROR(INDEX(Month_7!$D$4:$D$250,MATCH(0,COUNTIF($E$900:E1028,Month_7!$D$4:$D$250),0)),"")</f>
        <v/>
      </c>
      <c r="I1029" t="str" cm="1">
        <f t="array" ref="I1029">IFERROR(INDEX(Month_7!$B$4:$B$250,MATCH(0,COUNTIF($E$900:I1028,Month_7!$B$4:$B$250),0)),"")</f>
        <v/>
      </c>
    </row>
    <row r="1030" spans="5:9">
      <c r="E1030" t="str" cm="1">
        <f t="array" ref="E1030">IFERROR(INDEX(Month_7!$D$4:$D$250,MATCH(0,COUNTIF($E$900:E1029,Month_7!$D$4:$D$250),0)),"")</f>
        <v/>
      </c>
      <c r="I1030" t="str" cm="1">
        <f t="array" ref="I1030">IFERROR(INDEX(Month_7!$B$4:$B$250,MATCH(0,COUNTIF($E$900:I1029,Month_7!$B$4:$B$250),0)),"")</f>
        <v/>
      </c>
    </row>
    <row r="1031" spans="5:9">
      <c r="E1031" t="str" cm="1">
        <f t="array" ref="E1031">IFERROR(INDEX(Month_7!$D$4:$D$250,MATCH(0,COUNTIF($E$900:E1030,Month_7!$D$4:$D$250),0)),"")</f>
        <v/>
      </c>
      <c r="I1031" t="str" cm="1">
        <f t="array" ref="I1031">IFERROR(INDEX(Month_7!$B$4:$B$250,MATCH(0,COUNTIF($E$900:I1030,Month_7!$B$4:$B$250),0)),"")</f>
        <v/>
      </c>
    </row>
    <row r="1032" spans="5:9">
      <c r="E1032" t="str" cm="1">
        <f t="array" ref="E1032">IFERROR(INDEX(Month_7!$D$4:$D$250,MATCH(0,COUNTIF($E$900:E1031,Month_7!$D$4:$D$250),0)),"")</f>
        <v/>
      </c>
      <c r="I1032" t="str" cm="1">
        <f t="array" ref="I1032">IFERROR(INDEX(Month_7!$B$4:$B$250,MATCH(0,COUNTIF($E$900:I1031,Month_7!$B$4:$B$250),0)),"")</f>
        <v/>
      </c>
    </row>
    <row r="1033" spans="5:9">
      <c r="E1033" t="str" cm="1">
        <f t="array" ref="E1033">IFERROR(INDEX(Month_7!$D$4:$D$250,MATCH(0,COUNTIF($E$900:E1032,Month_7!$D$4:$D$250),0)),"")</f>
        <v/>
      </c>
      <c r="I1033" t="str" cm="1">
        <f t="array" ref="I1033">IFERROR(INDEX(Month_7!$B$4:$B$250,MATCH(0,COUNTIF($E$900:I1032,Month_7!$B$4:$B$250),0)),"")</f>
        <v/>
      </c>
    </row>
    <row r="1034" spans="5:9">
      <c r="E1034" t="str" cm="1">
        <f t="array" ref="E1034">IFERROR(INDEX(Month_7!$D$4:$D$250,MATCH(0,COUNTIF($E$900:E1033,Month_7!$D$4:$D$250),0)),"")</f>
        <v/>
      </c>
      <c r="I1034" t="str" cm="1">
        <f t="array" ref="I1034">IFERROR(INDEX(Month_7!$B$4:$B$250,MATCH(0,COUNTIF($E$900:I1033,Month_7!$B$4:$B$250),0)),"")</f>
        <v/>
      </c>
    </row>
    <row r="1035" spans="5:9">
      <c r="E1035" t="str" cm="1">
        <f t="array" ref="E1035">IFERROR(INDEX(Month_7!$D$4:$D$250,MATCH(0,COUNTIF($E$900:E1034,Month_7!$D$4:$D$250),0)),"")</f>
        <v/>
      </c>
      <c r="I1035" t="str" cm="1">
        <f t="array" ref="I1035">IFERROR(INDEX(Month_7!$B$4:$B$250,MATCH(0,COUNTIF($E$900:I1034,Month_7!$B$4:$B$250),0)),"")</f>
        <v/>
      </c>
    </row>
    <row r="1036" spans="5:9">
      <c r="E1036" t="str" cm="1">
        <f t="array" ref="E1036">IFERROR(INDEX(Month_7!$D$4:$D$250,MATCH(0,COUNTIF($E$900:E1035,Month_7!$D$4:$D$250),0)),"")</f>
        <v/>
      </c>
      <c r="I1036" t="str" cm="1">
        <f t="array" ref="I1036">IFERROR(INDEX(Month_7!$B$4:$B$250,MATCH(0,COUNTIF($E$900:I1035,Month_7!$B$4:$B$250),0)),"")</f>
        <v/>
      </c>
    </row>
    <row r="1037" spans="5:9">
      <c r="E1037" t="str" cm="1">
        <f t="array" ref="E1037">IFERROR(INDEX(Month_7!$D$4:$D$250,MATCH(0,COUNTIF($E$900:E1036,Month_7!$D$4:$D$250),0)),"")</f>
        <v/>
      </c>
      <c r="I1037" t="str" cm="1">
        <f t="array" ref="I1037">IFERROR(INDEX(Month_7!$B$4:$B$250,MATCH(0,COUNTIF($E$900:I1036,Month_7!$B$4:$B$250),0)),"")</f>
        <v/>
      </c>
    </row>
    <row r="1038" spans="5:9">
      <c r="E1038" t="str" cm="1">
        <f t="array" ref="E1038">IFERROR(INDEX(Month_7!$D$4:$D$250,MATCH(0,COUNTIF($E$900:E1037,Month_7!$D$4:$D$250),0)),"")</f>
        <v/>
      </c>
      <c r="I1038" t="str" cm="1">
        <f t="array" ref="I1038">IFERROR(INDEX(Month_7!$B$4:$B$250,MATCH(0,COUNTIF($E$900:I1037,Month_7!$B$4:$B$250),0)),"")</f>
        <v/>
      </c>
    </row>
    <row r="1039" spans="5:9">
      <c r="E1039" t="str" cm="1">
        <f t="array" ref="E1039">IFERROR(INDEX(Month_7!$D$4:$D$250,MATCH(0,COUNTIF($E$900:E1038,Month_7!$D$4:$D$250),0)),"")</f>
        <v/>
      </c>
      <c r="I1039" t="str" cm="1">
        <f t="array" ref="I1039">IFERROR(INDEX(Month_7!$B$4:$B$250,MATCH(0,COUNTIF($E$900:I1038,Month_7!$B$4:$B$250),0)),"")</f>
        <v/>
      </c>
    </row>
    <row r="1040" spans="5:9">
      <c r="E1040" t="str" cm="1">
        <f t="array" ref="E1040">IFERROR(INDEX(Month_7!$D$4:$D$250,MATCH(0,COUNTIF($E$900:E1039,Month_7!$D$4:$D$250),0)),"")</f>
        <v/>
      </c>
      <c r="I1040" t="str" cm="1">
        <f t="array" ref="I1040">IFERROR(INDEX(Month_7!$B$4:$B$250,MATCH(0,COUNTIF($E$900:I1039,Month_7!$B$4:$B$250),0)),"")</f>
        <v/>
      </c>
    </row>
    <row r="1041" spans="5:9">
      <c r="E1041" t="str" cm="1">
        <f t="array" ref="E1041">IFERROR(INDEX(Month_7!$D$4:$D$250,MATCH(0,COUNTIF($E$900:E1040,Month_7!$D$4:$D$250),0)),"")</f>
        <v/>
      </c>
      <c r="I1041" t="str" cm="1">
        <f t="array" ref="I1041">IFERROR(INDEX(Month_7!$B$4:$B$250,MATCH(0,COUNTIF($E$900:I1040,Month_7!$B$4:$B$250),0)),"")</f>
        <v/>
      </c>
    </row>
    <row r="1042" spans="5:9">
      <c r="E1042" t="str" cm="1">
        <f t="array" ref="E1042">IFERROR(INDEX(Month_7!$D$4:$D$250,MATCH(0,COUNTIF($E$900:E1041,Month_7!$D$4:$D$250),0)),"")</f>
        <v/>
      </c>
      <c r="I1042" t="str" cm="1">
        <f t="array" ref="I1042">IFERROR(INDEX(Month_7!$B$4:$B$250,MATCH(0,COUNTIF($E$900:I1041,Month_7!$B$4:$B$250),0)),"")</f>
        <v/>
      </c>
    </row>
    <row r="1043" spans="5:9">
      <c r="E1043" t="str" cm="1">
        <f t="array" ref="E1043">IFERROR(INDEX(Month_7!$D$4:$D$250,MATCH(0,COUNTIF($E$900:E1042,Month_7!$D$4:$D$250),0)),"")</f>
        <v/>
      </c>
      <c r="I1043" t="str" cm="1">
        <f t="array" ref="I1043">IFERROR(INDEX(Month_7!$B$4:$B$250,MATCH(0,COUNTIF($E$900:I1042,Month_7!$B$4:$B$250),0)),"")</f>
        <v/>
      </c>
    </row>
    <row r="1044" spans="5:9">
      <c r="E1044" t="str" cm="1">
        <f t="array" ref="E1044">IFERROR(INDEX(Month_7!$D$4:$D$250,MATCH(0,COUNTIF($E$900:E1043,Month_7!$D$4:$D$250),0)),"")</f>
        <v/>
      </c>
      <c r="I1044" t="str" cm="1">
        <f t="array" ref="I1044">IFERROR(INDEX(Month_7!$B$4:$B$250,MATCH(0,COUNTIF($E$900:I1043,Month_7!$B$4:$B$250),0)),"")</f>
        <v/>
      </c>
    </row>
    <row r="1045" spans="5:9">
      <c r="E1045" t="str" cm="1">
        <f t="array" ref="E1045">IFERROR(INDEX(Month_7!$D$4:$D$250,MATCH(0,COUNTIF($E$900:E1044,Month_7!$D$4:$D$250),0)),"")</f>
        <v/>
      </c>
      <c r="I1045" t="str" cm="1">
        <f t="array" ref="I1045">IFERROR(INDEX(Month_7!$B$4:$B$250,MATCH(0,COUNTIF($E$900:I1044,Month_7!$B$4:$B$250),0)),"")</f>
        <v/>
      </c>
    </row>
    <row r="1046" spans="5:9">
      <c r="E1046" t="str" cm="1">
        <f t="array" ref="E1046">IFERROR(INDEX(Month_7!$D$4:$D$250,MATCH(0,COUNTIF($E$900:E1045,Month_7!$D$4:$D$250),0)),"")</f>
        <v/>
      </c>
      <c r="I1046" t="str" cm="1">
        <f t="array" ref="I1046">IFERROR(INDEX(Month_7!$B$4:$B$250,MATCH(0,COUNTIF($E$900:I1045,Month_7!$B$4:$B$250),0)),"")</f>
        <v/>
      </c>
    </row>
    <row r="1047" spans="5:9">
      <c r="E1047" t="str" cm="1">
        <f t="array" ref="E1047">IFERROR(INDEX(Month_7!$D$4:$D$250,MATCH(0,COUNTIF($E$900:E1046,Month_7!$D$4:$D$250),0)),"")</f>
        <v/>
      </c>
      <c r="I1047" t="str" cm="1">
        <f t="array" ref="I1047">IFERROR(INDEX(Month_7!$B$4:$B$250,MATCH(0,COUNTIF($E$900:I1046,Month_7!$B$4:$B$250),0)),"")</f>
        <v/>
      </c>
    </row>
    <row r="1048" spans="5:9">
      <c r="E1048" t="str" cm="1">
        <f t="array" ref="E1048">IFERROR(INDEX(Month_7!$D$4:$D$250,MATCH(0,COUNTIF($E$900:E1047,Month_7!$D$4:$D$250),0)),"")</f>
        <v/>
      </c>
      <c r="I1048" t="str" cm="1">
        <f t="array" ref="I1048">IFERROR(INDEX(Month_7!$B$4:$B$250,MATCH(0,COUNTIF($E$900:I1047,Month_7!$B$4:$B$250),0)),"")</f>
        <v/>
      </c>
    </row>
    <row r="1049" spans="5:9">
      <c r="E1049" t="str" cm="1">
        <f t="array" ref="E1049">IFERROR(INDEX(Month_7!$D$4:$D$250,MATCH(0,COUNTIF($E$900:E1048,Month_7!$D$4:$D$250),0)),"")</f>
        <v/>
      </c>
      <c r="I1049" t="str" cm="1">
        <f t="array" ref="I1049">IFERROR(INDEX(Month_7!$B$4:$B$250,MATCH(0,COUNTIF($E$900:I1048,Month_7!$B$4:$B$250),0)),"")</f>
        <v/>
      </c>
    </row>
    <row r="1050" spans="5:9">
      <c r="E1050" t="str" cm="1">
        <f t="array" ref="E1050">IFERROR(INDEX(Month_7!$D$4:$D$250,MATCH(0,COUNTIF($E$900:E1049,Month_7!$D$4:$D$250),0)),"")</f>
        <v/>
      </c>
      <c r="I1050" t="str" cm="1">
        <f t="array" ref="I1050">IFERROR(INDEX(Month_7!$B$4:$B$250,MATCH(0,COUNTIF($E$900:I1049,Month_7!$B$4:$B$250),0)),"")</f>
        <v/>
      </c>
    </row>
    <row r="1051" spans="5:9">
      <c r="E1051" cm="1">
        <f t="array" ref="E1051">IFERROR(INDEX(Month_8!$D$4:$D$250,MATCH(0,COUNTIF($E$1050:E1050,Month_8!$D$4:$D$250),0)),"")</f>
        <v>0</v>
      </c>
      <c r="I1051" cm="1">
        <f t="array" ref="I1051">IFERROR(INDEX(Month_8!$B$4:$B$250,MATCH(0,COUNTIF($I$1050:I1050,Month_8!$B$4:$B$250),0)),"")</f>
        <v>0</v>
      </c>
    </row>
    <row r="1052" spans="5:9">
      <c r="E1052" t="str" cm="1">
        <f t="array" ref="E1052">IFERROR(INDEX(Month_8!$D$4:$D$250,MATCH(0,COUNTIF($E$1050:E1051,Month_8!$D$4:$D$250),0)),"")</f>
        <v/>
      </c>
      <c r="I1052" t="str" cm="1">
        <f t="array" ref="I1052">IFERROR(INDEX(Month_8!$B$4:$B$250,MATCH(0,COUNTIF($I$1050:I1051,Month_8!$B$4:$B$250),0)),"")</f>
        <v/>
      </c>
    </row>
    <row r="1053" spans="5:9">
      <c r="E1053" t="str" cm="1">
        <f t="array" ref="E1053">IFERROR(INDEX(Month_8!$D$4:$D$250,MATCH(0,COUNTIF($E$1050:E1052,Month_8!$D$4:$D$250),0)),"")</f>
        <v/>
      </c>
      <c r="I1053" t="str" cm="1">
        <f t="array" ref="I1053">IFERROR(INDEX(Month_8!$B$4:$B$250,MATCH(0,COUNTIF($I$1050:I1052,Month_8!$B$4:$B$250),0)),"")</f>
        <v/>
      </c>
    </row>
    <row r="1054" spans="5:9">
      <c r="E1054" t="str" cm="1">
        <f t="array" ref="E1054">IFERROR(INDEX(Month_8!$D$4:$D$250,MATCH(0,COUNTIF($E$1050:E1053,Month_8!$D$4:$D$250),0)),"")</f>
        <v/>
      </c>
      <c r="I1054" t="str" cm="1">
        <f t="array" ref="I1054">IFERROR(INDEX(Month_8!$B$4:$B$250,MATCH(0,COUNTIF($I$1050:I1053,Month_8!$B$4:$B$250),0)),"")</f>
        <v/>
      </c>
    </row>
    <row r="1055" spans="5:9">
      <c r="E1055" t="str" cm="1">
        <f t="array" ref="E1055">IFERROR(INDEX(Month_8!$D$4:$D$250,MATCH(0,COUNTIF($E$1050:E1054,Month_8!$D$4:$D$250),0)),"")</f>
        <v/>
      </c>
      <c r="I1055" t="str" cm="1">
        <f t="array" ref="I1055">IFERROR(INDEX(Month_8!$B$4:$B$250,MATCH(0,COUNTIF($I$1050:I1054,Month_8!$B$4:$B$250),0)),"")</f>
        <v/>
      </c>
    </row>
    <row r="1056" spans="5:9">
      <c r="E1056" t="str" cm="1">
        <f t="array" ref="E1056">IFERROR(INDEX(Month_8!$D$4:$D$250,MATCH(0,COUNTIF($E$1050:E1055,Month_8!$D$4:$D$250),0)),"")</f>
        <v/>
      </c>
      <c r="I1056" t="str" cm="1">
        <f t="array" ref="I1056">IFERROR(INDEX(Month_8!$B$4:$B$250,MATCH(0,COUNTIF($I$1050:I1055,Month_8!$B$4:$B$250),0)),"")</f>
        <v/>
      </c>
    </row>
    <row r="1057" spans="5:9">
      <c r="E1057" t="str" cm="1">
        <f t="array" ref="E1057">IFERROR(INDEX(Month_8!$D$4:$D$250,MATCH(0,COUNTIF($E$1050:E1056,Month_8!$D$4:$D$250),0)),"")</f>
        <v/>
      </c>
      <c r="I1057" t="str" cm="1">
        <f t="array" ref="I1057">IFERROR(INDEX(Month_8!$B$4:$B$250,MATCH(0,COUNTIF($I$1050:I1056,Month_8!$B$4:$B$250),0)),"")</f>
        <v/>
      </c>
    </row>
    <row r="1058" spans="5:9">
      <c r="E1058" t="str" cm="1">
        <f t="array" ref="E1058">IFERROR(INDEX(Month_8!$D$4:$D$250,MATCH(0,COUNTIF($E$1050:E1057,Month_8!$D$4:$D$250),0)),"")</f>
        <v/>
      </c>
      <c r="I1058" t="str" cm="1">
        <f t="array" ref="I1058">IFERROR(INDEX(Month_8!$B$4:$B$250,MATCH(0,COUNTIF($I$1050:I1057,Month_8!$B$4:$B$250),0)),"")</f>
        <v/>
      </c>
    </row>
    <row r="1059" spans="5:9">
      <c r="E1059" t="str" cm="1">
        <f t="array" ref="E1059">IFERROR(INDEX(Month_8!$D$4:$D$250,MATCH(0,COUNTIF($E$1050:E1058,Month_8!$D$4:$D$250),0)),"")</f>
        <v/>
      </c>
      <c r="I1059" t="str" cm="1">
        <f t="array" ref="I1059">IFERROR(INDEX(Month_8!$B$4:$B$250,MATCH(0,COUNTIF($I$1050:I1058,Month_8!$B$4:$B$250),0)),"")</f>
        <v/>
      </c>
    </row>
    <row r="1060" spans="5:9">
      <c r="E1060" t="str" cm="1">
        <f t="array" ref="E1060">IFERROR(INDEX(Month_8!$D$4:$D$250,MATCH(0,COUNTIF($E$1050:E1059,Month_8!$D$4:$D$250),0)),"")</f>
        <v/>
      </c>
      <c r="I1060" t="str" cm="1">
        <f t="array" ref="I1060">IFERROR(INDEX(Month_8!$B$4:$B$250,MATCH(0,COUNTIF($I$1050:I1059,Month_8!$B$4:$B$250),0)),"")</f>
        <v/>
      </c>
    </row>
    <row r="1061" spans="5:9">
      <c r="E1061" t="str" cm="1">
        <f t="array" ref="E1061">IFERROR(INDEX(Month_8!$D$4:$D$250,MATCH(0,COUNTIF($E$1050:E1060,Month_8!$D$4:$D$250),0)),"")</f>
        <v/>
      </c>
      <c r="I1061" t="str" cm="1">
        <f t="array" ref="I1061">IFERROR(INDEX(Month_8!$B$4:$B$250,MATCH(0,COUNTIF($I$1050:I1060,Month_8!$B$4:$B$250),0)),"")</f>
        <v/>
      </c>
    </row>
    <row r="1062" spans="5:9">
      <c r="E1062" t="str" cm="1">
        <f t="array" ref="E1062">IFERROR(INDEX(Month_8!$D$4:$D$250,MATCH(0,COUNTIF($E$1050:E1061,Month_8!$D$4:$D$250),0)),"")</f>
        <v/>
      </c>
      <c r="I1062" t="str" cm="1">
        <f t="array" ref="I1062">IFERROR(INDEX(Month_8!$B$4:$B$250,MATCH(0,COUNTIF($I$1050:I1061,Month_8!$B$4:$B$250),0)),"")</f>
        <v/>
      </c>
    </row>
    <row r="1063" spans="5:9">
      <c r="E1063" t="str" cm="1">
        <f t="array" ref="E1063">IFERROR(INDEX(Month_8!$D$4:$D$250,MATCH(0,COUNTIF($E$1050:E1062,Month_8!$D$4:$D$250),0)),"")</f>
        <v/>
      </c>
      <c r="I1063" t="str" cm="1">
        <f t="array" ref="I1063">IFERROR(INDEX(Month_8!$B$4:$B$250,MATCH(0,COUNTIF($I$1050:I1062,Month_8!$B$4:$B$250),0)),"")</f>
        <v/>
      </c>
    </row>
    <row r="1064" spans="5:9">
      <c r="E1064" t="str" cm="1">
        <f t="array" ref="E1064">IFERROR(INDEX(Month_8!$D$4:$D$250,MATCH(0,COUNTIF($E$1050:E1063,Month_8!$D$4:$D$250),0)),"")</f>
        <v/>
      </c>
      <c r="I1064" t="str" cm="1">
        <f t="array" ref="I1064">IFERROR(INDEX(Month_8!$B$4:$B$250,MATCH(0,COUNTIF($I$1050:I1063,Month_8!$B$4:$B$250),0)),"")</f>
        <v/>
      </c>
    </row>
    <row r="1065" spans="5:9">
      <c r="E1065" t="str" cm="1">
        <f t="array" ref="E1065">IFERROR(INDEX(Month_8!$D$4:$D$250,MATCH(0,COUNTIF($E$1050:E1064,Month_8!$D$4:$D$250),0)),"")</f>
        <v/>
      </c>
      <c r="I1065" t="str" cm="1">
        <f t="array" ref="I1065">IFERROR(INDEX(Month_8!$B$4:$B$250,MATCH(0,COUNTIF($I$1050:I1064,Month_8!$B$4:$B$250),0)),"")</f>
        <v/>
      </c>
    </row>
    <row r="1066" spans="5:9">
      <c r="E1066" t="str" cm="1">
        <f t="array" ref="E1066">IFERROR(INDEX(Month_8!$D$4:$D$250,MATCH(0,COUNTIF($E$1050:E1065,Month_8!$D$4:$D$250),0)),"")</f>
        <v/>
      </c>
      <c r="I1066" t="str" cm="1">
        <f t="array" ref="I1066">IFERROR(INDEX(Month_8!$B$4:$B$250,MATCH(0,COUNTIF($I$1050:I1065,Month_8!$B$4:$B$250),0)),"")</f>
        <v/>
      </c>
    </row>
    <row r="1067" spans="5:9">
      <c r="E1067" t="str" cm="1">
        <f t="array" ref="E1067">IFERROR(INDEX(Month_8!$D$4:$D$250,MATCH(0,COUNTIF($E$1050:E1066,Month_8!$D$4:$D$250),0)),"")</f>
        <v/>
      </c>
      <c r="I1067" t="str" cm="1">
        <f t="array" ref="I1067">IFERROR(INDEX(Month_8!$B$4:$B$250,MATCH(0,COUNTIF($I$1050:I1066,Month_8!$B$4:$B$250),0)),"")</f>
        <v/>
      </c>
    </row>
    <row r="1068" spans="5:9">
      <c r="E1068" t="str" cm="1">
        <f t="array" ref="E1068">IFERROR(INDEX(Month_8!$D$4:$D$250,MATCH(0,COUNTIF($E$1050:E1067,Month_8!$D$4:$D$250),0)),"")</f>
        <v/>
      </c>
      <c r="I1068" t="str" cm="1">
        <f t="array" ref="I1068">IFERROR(INDEX(Month_8!$B$4:$B$250,MATCH(0,COUNTIF($I$1050:I1067,Month_8!$B$4:$B$250),0)),"")</f>
        <v/>
      </c>
    </row>
    <row r="1069" spans="5:9">
      <c r="E1069" t="str" cm="1">
        <f t="array" ref="E1069">IFERROR(INDEX(Month_8!$D$4:$D$250,MATCH(0,COUNTIF($E$1050:E1068,Month_8!$D$4:$D$250),0)),"")</f>
        <v/>
      </c>
      <c r="I1069" t="str" cm="1">
        <f t="array" ref="I1069">IFERROR(INDEX(Month_8!$B$4:$B$250,MATCH(0,COUNTIF($I$1050:I1068,Month_8!$B$4:$B$250),0)),"")</f>
        <v/>
      </c>
    </row>
    <row r="1070" spans="5:9">
      <c r="E1070" t="str" cm="1">
        <f t="array" ref="E1070">IFERROR(INDEX(Month_8!$D$4:$D$250,MATCH(0,COUNTIF($E$1050:E1069,Month_8!$D$4:$D$250),0)),"")</f>
        <v/>
      </c>
      <c r="I1070" t="str" cm="1">
        <f t="array" ref="I1070">IFERROR(INDEX(Month_8!$B$4:$B$250,MATCH(0,COUNTIF($I$1050:I1069,Month_8!$B$4:$B$250),0)),"")</f>
        <v/>
      </c>
    </row>
    <row r="1071" spans="5:9">
      <c r="E1071" t="str" cm="1">
        <f t="array" ref="E1071">IFERROR(INDEX(Month_8!$D$4:$D$250,MATCH(0,COUNTIF($E$1050:E1070,Month_8!$D$4:$D$250),0)),"")</f>
        <v/>
      </c>
      <c r="I1071" t="str" cm="1">
        <f t="array" ref="I1071">IFERROR(INDEX(Month_8!$B$4:$B$250,MATCH(0,COUNTIF($I$1050:I1070,Month_8!$B$4:$B$250),0)),"")</f>
        <v/>
      </c>
    </row>
    <row r="1072" spans="5:9">
      <c r="E1072" t="str" cm="1">
        <f t="array" ref="E1072">IFERROR(INDEX(Month_8!$D$4:$D$250,MATCH(0,COUNTIF($E$1050:E1071,Month_8!$D$4:$D$250),0)),"")</f>
        <v/>
      </c>
      <c r="I1072" t="str" cm="1">
        <f t="array" ref="I1072">IFERROR(INDEX(Month_8!$B$4:$B$250,MATCH(0,COUNTIF($I$1050:I1071,Month_8!$B$4:$B$250),0)),"")</f>
        <v/>
      </c>
    </row>
    <row r="1073" spans="5:9">
      <c r="E1073" t="str" cm="1">
        <f t="array" ref="E1073">IFERROR(INDEX(Month_8!$D$4:$D$250,MATCH(0,COUNTIF($E$1050:E1072,Month_8!$D$4:$D$250),0)),"")</f>
        <v/>
      </c>
      <c r="I1073" t="str" cm="1">
        <f t="array" ref="I1073">IFERROR(INDEX(Month_8!$B$4:$B$250,MATCH(0,COUNTIF($I$1050:I1072,Month_8!$B$4:$B$250),0)),"")</f>
        <v/>
      </c>
    </row>
    <row r="1074" spans="5:9">
      <c r="E1074" t="str" cm="1">
        <f t="array" ref="E1074">IFERROR(INDEX(Month_8!$D$4:$D$250,MATCH(0,COUNTIF($E$1050:E1073,Month_8!$D$4:$D$250),0)),"")</f>
        <v/>
      </c>
      <c r="I1074" t="str" cm="1">
        <f t="array" ref="I1074">IFERROR(INDEX(Month_8!$B$4:$B$250,MATCH(0,COUNTIF($I$1050:I1073,Month_8!$B$4:$B$250),0)),"")</f>
        <v/>
      </c>
    </row>
    <row r="1075" spans="5:9">
      <c r="E1075" t="str" cm="1">
        <f t="array" ref="E1075">IFERROR(INDEX(Month_8!$D$4:$D$250,MATCH(0,COUNTIF($E$1050:E1074,Month_8!$D$4:$D$250),0)),"")</f>
        <v/>
      </c>
      <c r="I1075" t="str" cm="1">
        <f t="array" ref="I1075">IFERROR(INDEX(Month_8!$B$4:$B$250,MATCH(0,COUNTIF($I$1050:I1074,Month_8!$B$4:$B$250),0)),"")</f>
        <v/>
      </c>
    </row>
    <row r="1076" spans="5:9">
      <c r="E1076" t="str" cm="1">
        <f t="array" ref="E1076">IFERROR(INDEX(Month_8!$D$4:$D$250,MATCH(0,COUNTIF($E$1050:E1075,Month_8!$D$4:$D$250),0)),"")</f>
        <v/>
      </c>
      <c r="I1076" t="str" cm="1">
        <f t="array" ref="I1076">IFERROR(INDEX(Month_8!$B$4:$B$250,MATCH(0,COUNTIF($I$1050:I1075,Month_8!$B$4:$B$250),0)),"")</f>
        <v/>
      </c>
    </row>
    <row r="1077" spans="5:9">
      <c r="E1077" t="str" cm="1">
        <f t="array" ref="E1077">IFERROR(INDEX(Month_8!$D$4:$D$250,MATCH(0,COUNTIF($E$1050:E1076,Month_8!$D$4:$D$250),0)),"")</f>
        <v/>
      </c>
      <c r="I1077" t="str" cm="1">
        <f t="array" ref="I1077">IFERROR(INDEX(Month_8!$B$4:$B$250,MATCH(0,COUNTIF($I$1050:I1076,Month_8!$B$4:$B$250),0)),"")</f>
        <v/>
      </c>
    </row>
    <row r="1078" spans="5:9">
      <c r="E1078" t="str" cm="1">
        <f t="array" ref="E1078">IFERROR(INDEX(Month_8!$D$4:$D$250,MATCH(0,COUNTIF($E$1050:E1077,Month_8!$D$4:$D$250),0)),"")</f>
        <v/>
      </c>
      <c r="I1078" t="str" cm="1">
        <f t="array" ref="I1078">IFERROR(INDEX(Month_8!$B$4:$B$250,MATCH(0,COUNTIF($I$1050:I1077,Month_8!$B$4:$B$250),0)),"")</f>
        <v/>
      </c>
    </row>
    <row r="1079" spans="5:9">
      <c r="E1079" t="str" cm="1">
        <f t="array" ref="E1079">IFERROR(INDEX(Month_8!$D$4:$D$250,MATCH(0,COUNTIF($E$1050:E1078,Month_8!$D$4:$D$250),0)),"")</f>
        <v/>
      </c>
      <c r="I1079" t="str" cm="1">
        <f t="array" ref="I1079">IFERROR(INDEX(Month_8!$B$4:$B$250,MATCH(0,COUNTIF($I$1050:I1078,Month_8!$B$4:$B$250),0)),"")</f>
        <v/>
      </c>
    </row>
    <row r="1080" spans="5:9">
      <c r="E1080" t="str" cm="1">
        <f t="array" ref="E1080">IFERROR(INDEX(Month_8!$D$4:$D$250,MATCH(0,COUNTIF($E$1050:E1079,Month_8!$D$4:$D$250),0)),"")</f>
        <v/>
      </c>
      <c r="I1080" t="str" cm="1">
        <f t="array" ref="I1080">IFERROR(INDEX(Month_8!$B$4:$B$250,MATCH(0,COUNTIF($I$1050:I1079,Month_8!$B$4:$B$250),0)),"")</f>
        <v/>
      </c>
    </row>
    <row r="1081" spans="5:9">
      <c r="E1081" t="str" cm="1">
        <f t="array" ref="E1081">IFERROR(INDEX(Month_8!$D$4:$D$250,MATCH(0,COUNTIF($E$1050:E1080,Month_8!$D$4:$D$250),0)),"")</f>
        <v/>
      </c>
      <c r="I1081" t="str" cm="1">
        <f t="array" ref="I1081">IFERROR(INDEX(Month_8!$B$4:$B$250,MATCH(0,COUNTIF($I$1050:I1080,Month_8!$B$4:$B$250),0)),"")</f>
        <v/>
      </c>
    </row>
    <row r="1082" spans="5:9">
      <c r="E1082" t="str" cm="1">
        <f t="array" ref="E1082">IFERROR(INDEX(Month_8!$D$4:$D$250,MATCH(0,COUNTIF($E$1050:E1081,Month_8!$D$4:$D$250),0)),"")</f>
        <v/>
      </c>
      <c r="I1082" t="str" cm="1">
        <f t="array" ref="I1082">IFERROR(INDEX(Month_8!$B$4:$B$250,MATCH(0,COUNTIF($I$1050:I1081,Month_8!$B$4:$B$250),0)),"")</f>
        <v/>
      </c>
    </row>
    <row r="1083" spans="5:9">
      <c r="E1083" t="str" cm="1">
        <f t="array" ref="E1083">IFERROR(INDEX(Month_8!$D$4:$D$250,MATCH(0,COUNTIF($E$1050:E1082,Month_8!$D$4:$D$250),0)),"")</f>
        <v/>
      </c>
      <c r="I1083" t="str" cm="1">
        <f t="array" ref="I1083">IFERROR(INDEX(Month_8!$B$4:$B$250,MATCH(0,COUNTIF($I$1050:I1082,Month_8!$B$4:$B$250),0)),"")</f>
        <v/>
      </c>
    </row>
    <row r="1084" spans="5:9">
      <c r="E1084" t="str" cm="1">
        <f t="array" ref="E1084">IFERROR(INDEX(Month_8!$D$4:$D$250,MATCH(0,COUNTIF($E$1050:E1083,Month_8!$D$4:$D$250),0)),"")</f>
        <v/>
      </c>
      <c r="I1084" t="str" cm="1">
        <f t="array" ref="I1084">IFERROR(INDEX(Month_8!$B$4:$B$250,MATCH(0,COUNTIF($I$1050:I1083,Month_8!$B$4:$B$250),0)),"")</f>
        <v/>
      </c>
    </row>
    <row r="1085" spans="5:9">
      <c r="E1085" t="str" cm="1">
        <f t="array" ref="E1085">IFERROR(INDEX(Month_8!$D$4:$D$250,MATCH(0,COUNTIF($E$1050:E1084,Month_8!$D$4:$D$250),0)),"")</f>
        <v/>
      </c>
      <c r="I1085" t="str" cm="1">
        <f t="array" ref="I1085">IFERROR(INDEX(Month_8!$B$4:$B$250,MATCH(0,COUNTIF($I$1050:I1084,Month_8!$B$4:$B$250),0)),"")</f>
        <v/>
      </c>
    </row>
    <row r="1086" spans="5:9">
      <c r="E1086" t="str" cm="1">
        <f t="array" ref="E1086">IFERROR(INDEX(Month_8!$D$4:$D$250,MATCH(0,COUNTIF($E$1050:E1085,Month_8!$D$4:$D$250),0)),"")</f>
        <v/>
      </c>
      <c r="I1086" t="str" cm="1">
        <f t="array" ref="I1086">IFERROR(INDEX(Month_8!$B$4:$B$250,MATCH(0,COUNTIF($I$1050:I1085,Month_8!$B$4:$B$250),0)),"")</f>
        <v/>
      </c>
    </row>
    <row r="1087" spans="5:9">
      <c r="E1087" t="str" cm="1">
        <f t="array" ref="E1087">IFERROR(INDEX(Month_8!$D$4:$D$250,MATCH(0,COUNTIF($E$1050:E1086,Month_8!$D$4:$D$250),0)),"")</f>
        <v/>
      </c>
      <c r="I1087" t="str" cm="1">
        <f t="array" ref="I1087">IFERROR(INDEX(Month_8!$B$4:$B$250,MATCH(0,COUNTIF($I$1050:I1086,Month_8!$B$4:$B$250),0)),"")</f>
        <v/>
      </c>
    </row>
    <row r="1088" spans="5:9">
      <c r="E1088" t="str" cm="1">
        <f t="array" ref="E1088">IFERROR(INDEX(Month_8!$D$4:$D$250,MATCH(0,COUNTIF($E$1050:E1087,Month_8!$D$4:$D$250),0)),"")</f>
        <v/>
      </c>
      <c r="I1088" t="str" cm="1">
        <f t="array" ref="I1088">IFERROR(INDEX(Month_8!$B$4:$B$250,MATCH(0,COUNTIF($I$1050:I1087,Month_8!$B$4:$B$250),0)),"")</f>
        <v/>
      </c>
    </row>
    <row r="1089" spans="5:9">
      <c r="E1089" t="str" cm="1">
        <f t="array" ref="E1089">IFERROR(INDEX(Month_8!$D$4:$D$250,MATCH(0,COUNTIF($E$1050:E1088,Month_8!$D$4:$D$250),0)),"")</f>
        <v/>
      </c>
      <c r="I1089" t="str" cm="1">
        <f t="array" ref="I1089">IFERROR(INDEX(Month_8!$B$4:$B$250,MATCH(0,COUNTIF($I$1050:I1088,Month_8!$B$4:$B$250),0)),"")</f>
        <v/>
      </c>
    </row>
    <row r="1090" spans="5:9">
      <c r="E1090" t="str" cm="1">
        <f t="array" ref="E1090">IFERROR(INDEX(Month_8!$D$4:$D$250,MATCH(0,COUNTIF($E$1050:E1089,Month_8!$D$4:$D$250),0)),"")</f>
        <v/>
      </c>
      <c r="I1090" t="str" cm="1">
        <f t="array" ref="I1090">IFERROR(INDEX(Month_8!$B$4:$B$250,MATCH(0,COUNTIF($I$1050:I1089,Month_8!$B$4:$B$250),0)),"")</f>
        <v/>
      </c>
    </row>
    <row r="1091" spans="5:9">
      <c r="E1091" t="str" cm="1">
        <f t="array" ref="E1091">IFERROR(INDEX(Month_8!$D$4:$D$250,MATCH(0,COUNTIF($E$1050:E1090,Month_8!$D$4:$D$250),0)),"")</f>
        <v/>
      </c>
      <c r="I1091" t="str" cm="1">
        <f t="array" ref="I1091">IFERROR(INDEX(Month_8!$B$4:$B$250,MATCH(0,COUNTIF($I$1050:I1090,Month_8!$B$4:$B$250),0)),"")</f>
        <v/>
      </c>
    </row>
    <row r="1092" spans="5:9">
      <c r="E1092" t="str" cm="1">
        <f t="array" ref="E1092">IFERROR(INDEX(Month_8!$D$4:$D$250,MATCH(0,COUNTIF($E$1050:E1091,Month_8!$D$4:$D$250),0)),"")</f>
        <v/>
      </c>
      <c r="I1092" t="str" cm="1">
        <f t="array" ref="I1092">IFERROR(INDEX(Month_8!$B$4:$B$250,MATCH(0,COUNTIF($I$1050:I1091,Month_8!$B$4:$B$250),0)),"")</f>
        <v/>
      </c>
    </row>
    <row r="1093" spans="5:9">
      <c r="E1093" t="str" cm="1">
        <f t="array" ref="E1093">IFERROR(INDEX(Month_8!$D$4:$D$250,MATCH(0,COUNTIF($E$1050:E1092,Month_8!$D$4:$D$250),0)),"")</f>
        <v/>
      </c>
      <c r="I1093" t="str" cm="1">
        <f t="array" ref="I1093">IFERROR(INDEX(Month_8!$B$4:$B$250,MATCH(0,COUNTIF($I$1050:I1092,Month_8!$B$4:$B$250),0)),"")</f>
        <v/>
      </c>
    </row>
    <row r="1094" spans="5:9">
      <c r="E1094" t="str" cm="1">
        <f t="array" ref="E1094">IFERROR(INDEX(Month_8!$D$4:$D$250,MATCH(0,COUNTIF($E$1050:E1093,Month_8!$D$4:$D$250),0)),"")</f>
        <v/>
      </c>
      <c r="I1094" t="str" cm="1">
        <f t="array" ref="I1094">IFERROR(INDEX(Month_8!$B$4:$B$250,MATCH(0,COUNTIF($I$1050:I1093,Month_8!$B$4:$B$250),0)),"")</f>
        <v/>
      </c>
    </row>
    <row r="1095" spans="5:9">
      <c r="E1095" t="str" cm="1">
        <f t="array" ref="E1095">IFERROR(INDEX(Month_8!$D$4:$D$250,MATCH(0,COUNTIF($E$1050:E1094,Month_8!$D$4:$D$250),0)),"")</f>
        <v/>
      </c>
      <c r="I1095" t="str" cm="1">
        <f t="array" ref="I1095">IFERROR(INDEX(Month_8!$B$4:$B$250,MATCH(0,COUNTIF($I$1050:I1094,Month_8!$B$4:$B$250),0)),"")</f>
        <v/>
      </c>
    </row>
    <row r="1096" spans="5:9">
      <c r="E1096" t="str" cm="1">
        <f t="array" ref="E1096">IFERROR(INDEX(Month_8!$D$4:$D$250,MATCH(0,COUNTIF($E$1050:E1095,Month_8!$D$4:$D$250),0)),"")</f>
        <v/>
      </c>
      <c r="I1096" t="str" cm="1">
        <f t="array" ref="I1096">IFERROR(INDEX(Month_8!$B$4:$B$250,MATCH(0,COUNTIF($I$1050:I1095,Month_8!$B$4:$B$250),0)),"")</f>
        <v/>
      </c>
    </row>
    <row r="1097" spans="5:9">
      <c r="E1097" t="str" cm="1">
        <f t="array" ref="E1097">IFERROR(INDEX(Month_8!$D$4:$D$250,MATCH(0,COUNTIF($E$1050:E1096,Month_8!$D$4:$D$250),0)),"")</f>
        <v/>
      </c>
      <c r="I1097" t="str" cm="1">
        <f t="array" ref="I1097">IFERROR(INDEX(Month_8!$B$4:$B$250,MATCH(0,COUNTIF($I$1050:I1096,Month_8!$B$4:$B$250),0)),"")</f>
        <v/>
      </c>
    </row>
    <row r="1098" spans="5:9">
      <c r="E1098" t="str" cm="1">
        <f t="array" ref="E1098">IFERROR(INDEX(Month_8!$D$4:$D$250,MATCH(0,COUNTIF($E$1050:E1097,Month_8!$D$4:$D$250),0)),"")</f>
        <v/>
      </c>
      <c r="I1098" t="str" cm="1">
        <f t="array" ref="I1098">IFERROR(INDEX(Month_8!$B$4:$B$250,MATCH(0,COUNTIF($I$1050:I1097,Month_8!$B$4:$B$250),0)),"")</f>
        <v/>
      </c>
    </row>
    <row r="1099" spans="5:9">
      <c r="E1099" t="str" cm="1">
        <f t="array" ref="E1099">IFERROR(INDEX(Month_8!$D$4:$D$250,MATCH(0,COUNTIF($E$1050:E1098,Month_8!$D$4:$D$250),0)),"")</f>
        <v/>
      </c>
      <c r="I1099" t="str" cm="1">
        <f t="array" ref="I1099">IFERROR(INDEX(Month_8!$B$4:$B$250,MATCH(0,COUNTIF($I$1050:I1098,Month_8!$B$4:$B$250),0)),"")</f>
        <v/>
      </c>
    </row>
    <row r="1100" spans="5:9">
      <c r="E1100" t="str" cm="1">
        <f t="array" ref="E1100">IFERROR(INDEX(Month_8!$D$4:$D$250,MATCH(0,COUNTIF($E$1050:E1099,Month_8!$D$4:$D$250),0)),"")</f>
        <v/>
      </c>
      <c r="I1100" t="str" cm="1">
        <f t="array" ref="I1100">IFERROR(INDEX(Month_8!$B$4:$B$250,MATCH(0,COUNTIF($I$1050:I1099,Month_8!$B$4:$B$250),0)),"")</f>
        <v/>
      </c>
    </row>
    <row r="1101" spans="5:9">
      <c r="E1101" t="str" cm="1">
        <f t="array" ref="E1101">IFERROR(INDEX(Month_8!$D$4:$D$250,MATCH(0,COUNTIF($E$1050:E1100,Month_8!$D$4:$D$250),0)),"")</f>
        <v/>
      </c>
      <c r="I1101" t="str" cm="1">
        <f t="array" ref="I1101">IFERROR(INDEX(Month_8!$B$4:$B$250,MATCH(0,COUNTIF($I$1050:I1100,Month_8!$B$4:$B$250),0)),"")</f>
        <v/>
      </c>
    </row>
    <row r="1102" spans="5:9">
      <c r="E1102" t="str" cm="1">
        <f t="array" ref="E1102">IFERROR(INDEX(Month_8!$D$4:$D$250,MATCH(0,COUNTIF($E$1050:E1101,Month_8!$D$4:$D$250),0)),"")</f>
        <v/>
      </c>
      <c r="I1102" t="str" cm="1">
        <f t="array" ref="I1102">IFERROR(INDEX(Month_8!$B$4:$B$250,MATCH(0,COUNTIF($I$1050:I1101,Month_8!$B$4:$B$250),0)),"")</f>
        <v/>
      </c>
    </row>
    <row r="1103" spans="5:9">
      <c r="E1103" t="str" cm="1">
        <f t="array" ref="E1103">IFERROR(INDEX(Month_8!$D$4:$D$250,MATCH(0,COUNTIF($E$1050:E1102,Month_8!$D$4:$D$250),0)),"")</f>
        <v/>
      </c>
      <c r="I1103" t="str" cm="1">
        <f t="array" ref="I1103">IFERROR(INDEX(Month_8!$B$4:$B$250,MATCH(0,COUNTIF($I$1050:I1102,Month_8!$B$4:$B$250),0)),"")</f>
        <v/>
      </c>
    </row>
    <row r="1104" spans="5:9">
      <c r="E1104" t="str" cm="1">
        <f t="array" ref="E1104">IFERROR(INDEX(Month_8!$D$4:$D$250,MATCH(0,COUNTIF($E$1050:E1103,Month_8!$D$4:$D$250),0)),"")</f>
        <v/>
      </c>
      <c r="I1104" t="str" cm="1">
        <f t="array" ref="I1104">IFERROR(INDEX(Month_8!$B$4:$B$250,MATCH(0,COUNTIF($I$1050:I1103,Month_8!$B$4:$B$250),0)),"")</f>
        <v/>
      </c>
    </row>
    <row r="1105" spans="5:9">
      <c r="E1105" t="str" cm="1">
        <f t="array" ref="E1105">IFERROR(INDEX(Month_8!$D$4:$D$250,MATCH(0,COUNTIF($E$1050:E1104,Month_8!$D$4:$D$250),0)),"")</f>
        <v/>
      </c>
      <c r="I1105" t="str" cm="1">
        <f t="array" ref="I1105">IFERROR(INDEX(Month_8!$B$4:$B$250,MATCH(0,COUNTIF($I$1050:I1104,Month_8!$B$4:$B$250),0)),"")</f>
        <v/>
      </c>
    </row>
    <row r="1106" spans="5:9">
      <c r="E1106" t="str" cm="1">
        <f t="array" ref="E1106">IFERROR(INDEX(Month_8!$D$4:$D$250,MATCH(0,COUNTIF($E$1050:E1105,Month_8!$D$4:$D$250),0)),"")</f>
        <v/>
      </c>
      <c r="I1106" t="str" cm="1">
        <f t="array" ref="I1106">IFERROR(INDEX(Month_8!$B$4:$B$250,MATCH(0,COUNTIF($I$1050:I1105,Month_8!$B$4:$B$250),0)),"")</f>
        <v/>
      </c>
    </row>
    <row r="1107" spans="5:9">
      <c r="E1107" t="str" cm="1">
        <f t="array" ref="E1107">IFERROR(INDEX(Month_8!$D$4:$D$250,MATCH(0,COUNTIF($E$1050:E1106,Month_8!$D$4:$D$250),0)),"")</f>
        <v/>
      </c>
      <c r="I1107" t="str" cm="1">
        <f t="array" ref="I1107">IFERROR(INDEX(Month_8!$B$4:$B$250,MATCH(0,COUNTIF($I$1050:I1106,Month_8!$B$4:$B$250),0)),"")</f>
        <v/>
      </c>
    </row>
    <row r="1108" spans="5:9">
      <c r="E1108" t="str" cm="1">
        <f t="array" ref="E1108">IFERROR(INDEX(Month_8!$D$4:$D$250,MATCH(0,COUNTIF($E$1050:E1107,Month_8!$D$4:$D$250),0)),"")</f>
        <v/>
      </c>
      <c r="I1108" t="str" cm="1">
        <f t="array" ref="I1108">IFERROR(INDEX(Month_8!$B$4:$B$250,MATCH(0,COUNTIF($I$1050:I1107,Month_8!$B$4:$B$250),0)),"")</f>
        <v/>
      </c>
    </row>
    <row r="1109" spans="5:9">
      <c r="E1109" t="str" cm="1">
        <f t="array" ref="E1109">IFERROR(INDEX(Month_8!$D$4:$D$250,MATCH(0,COUNTIF($E$1050:E1108,Month_8!$D$4:$D$250),0)),"")</f>
        <v/>
      </c>
      <c r="I1109" t="str" cm="1">
        <f t="array" ref="I1109">IFERROR(INDEX(Month_8!$B$4:$B$250,MATCH(0,COUNTIF($I$1050:I1108,Month_8!$B$4:$B$250),0)),"")</f>
        <v/>
      </c>
    </row>
    <row r="1110" spans="5:9">
      <c r="E1110" t="str" cm="1">
        <f t="array" ref="E1110">IFERROR(INDEX(Month_8!$D$4:$D$250,MATCH(0,COUNTIF($E$1050:E1109,Month_8!$D$4:$D$250),0)),"")</f>
        <v/>
      </c>
      <c r="I1110" t="str" cm="1">
        <f t="array" ref="I1110">IFERROR(INDEX(Month_8!$B$4:$B$250,MATCH(0,COUNTIF($I$1050:I1109,Month_8!$B$4:$B$250),0)),"")</f>
        <v/>
      </c>
    </row>
    <row r="1111" spans="5:9">
      <c r="E1111" t="str" cm="1">
        <f t="array" ref="E1111">IFERROR(INDEX(Month_8!$D$4:$D$250,MATCH(0,COUNTIF($E$1050:E1110,Month_8!$D$4:$D$250),0)),"")</f>
        <v/>
      </c>
      <c r="I1111" t="str" cm="1">
        <f t="array" ref="I1111">IFERROR(INDEX(Month_8!$B$4:$B$250,MATCH(0,COUNTIF($I$1050:I1110,Month_8!$B$4:$B$250),0)),"")</f>
        <v/>
      </c>
    </row>
    <row r="1112" spans="5:9">
      <c r="E1112" t="str" cm="1">
        <f t="array" ref="E1112">IFERROR(INDEX(Month_8!$D$4:$D$250,MATCH(0,COUNTIF($E$1050:E1111,Month_8!$D$4:$D$250),0)),"")</f>
        <v/>
      </c>
      <c r="I1112" t="str" cm="1">
        <f t="array" ref="I1112">IFERROR(INDEX(Month_8!$B$4:$B$250,MATCH(0,COUNTIF($I$1050:I1111,Month_8!$B$4:$B$250),0)),"")</f>
        <v/>
      </c>
    </row>
    <row r="1113" spans="5:9">
      <c r="E1113" t="str" cm="1">
        <f t="array" ref="E1113">IFERROR(INDEX(Month_8!$D$4:$D$250,MATCH(0,COUNTIF($E$1050:E1112,Month_8!$D$4:$D$250),0)),"")</f>
        <v/>
      </c>
      <c r="I1113" t="str" cm="1">
        <f t="array" ref="I1113">IFERROR(INDEX(Month_8!$B$4:$B$250,MATCH(0,COUNTIF($I$1050:I1112,Month_8!$B$4:$B$250),0)),"")</f>
        <v/>
      </c>
    </row>
    <row r="1114" spans="5:9">
      <c r="E1114" t="str" cm="1">
        <f t="array" ref="E1114">IFERROR(INDEX(Month_8!$D$4:$D$250,MATCH(0,COUNTIF($E$1050:E1113,Month_8!$D$4:$D$250),0)),"")</f>
        <v/>
      </c>
      <c r="I1114" t="str" cm="1">
        <f t="array" ref="I1114">IFERROR(INDEX(Month_8!$B$4:$B$250,MATCH(0,COUNTIF($I$1050:I1113,Month_8!$B$4:$B$250),0)),"")</f>
        <v/>
      </c>
    </row>
    <row r="1115" spans="5:9">
      <c r="E1115" t="str" cm="1">
        <f t="array" ref="E1115">IFERROR(INDEX(Month_8!$D$4:$D$250,MATCH(0,COUNTIF($E$1050:E1114,Month_8!$D$4:$D$250),0)),"")</f>
        <v/>
      </c>
      <c r="I1115" t="str" cm="1">
        <f t="array" ref="I1115">IFERROR(INDEX(Month_8!$B$4:$B$250,MATCH(0,COUNTIF($I$1050:I1114,Month_8!$B$4:$B$250),0)),"")</f>
        <v/>
      </c>
    </row>
    <row r="1116" spans="5:9">
      <c r="E1116" t="str" cm="1">
        <f t="array" ref="E1116">IFERROR(INDEX(Month_8!$D$4:$D$250,MATCH(0,COUNTIF($E$1050:E1115,Month_8!$D$4:$D$250),0)),"")</f>
        <v/>
      </c>
      <c r="I1116" t="str" cm="1">
        <f t="array" ref="I1116">IFERROR(INDEX(Month_8!$B$4:$B$250,MATCH(0,COUNTIF($I$1050:I1115,Month_8!$B$4:$B$250),0)),"")</f>
        <v/>
      </c>
    </row>
    <row r="1117" spans="5:9">
      <c r="E1117" t="str" cm="1">
        <f t="array" ref="E1117">IFERROR(INDEX(Month_8!$D$4:$D$250,MATCH(0,COUNTIF($E$1050:E1116,Month_8!$D$4:$D$250),0)),"")</f>
        <v/>
      </c>
      <c r="I1117" t="str" cm="1">
        <f t="array" ref="I1117">IFERROR(INDEX(Month_8!$B$4:$B$250,MATCH(0,COUNTIF($I$1050:I1116,Month_8!$B$4:$B$250),0)),"")</f>
        <v/>
      </c>
    </row>
    <row r="1118" spans="5:9">
      <c r="E1118" t="str" cm="1">
        <f t="array" ref="E1118">IFERROR(INDEX(Month_8!$D$4:$D$250,MATCH(0,COUNTIF($E$1050:E1117,Month_8!$D$4:$D$250),0)),"")</f>
        <v/>
      </c>
      <c r="I1118" t="str" cm="1">
        <f t="array" ref="I1118">IFERROR(INDEX(Month_8!$B$4:$B$250,MATCH(0,COUNTIF($I$1050:I1117,Month_8!$B$4:$B$250),0)),"")</f>
        <v/>
      </c>
    </row>
    <row r="1119" spans="5:9">
      <c r="E1119" t="str" cm="1">
        <f t="array" ref="E1119">IFERROR(INDEX(Month_8!$D$4:$D$250,MATCH(0,COUNTIF($E$1050:E1118,Month_8!$D$4:$D$250),0)),"")</f>
        <v/>
      </c>
      <c r="I1119" t="str" cm="1">
        <f t="array" ref="I1119">IFERROR(INDEX(Month_8!$B$4:$B$250,MATCH(0,COUNTIF($I$1050:I1118,Month_8!$B$4:$B$250),0)),"")</f>
        <v/>
      </c>
    </row>
    <row r="1120" spans="5:9">
      <c r="E1120" t="str" cm="1">
        <f t="array" ref="E1120">IFERROR(INDEX(Month_8!$D$4:$D$250,MATCH(0,COUNTIF($E$1050:E1119,Month_8!$D$4:$D$250),0)),"")</f>
        <v/>
      </c>
      <c r="I1120" t="str" cm="1">
        <f t="array" ref="I1120">IFERROR(INDEX(Month_8!$B$4:$B$250,MATCH(0,COUNTIF($I$1050:I1119,Month_8!$B$4:$B$250),0)),"")</f>
        <v/>
      </c>
    </row>
    <row r="1121" spans="5:9">
      <c r="E1121" t="str" cm="1">
        <f t="array" ref="E1121">IFERROR(INDEX(Month_8!$D$4:$D$250,MATCH(0,COUNTIF($E$1050:E1120,Month_8!$D$4:$D$250),0)),"")</f>
        <v/>
      </c>
      <c r="I1121" t="str" cm="1">
        <f t="array" ref="I1121">IFERROR(INDEX(Month_8!$B$4:$B$250,MATCH(0,COUNTIF($I$1050:I1120,Month_8!$B$4:$B$250),0)),"")</f>
        <v/>
      </c>
    </row>
    <row r="1122" spans="5:9">
      <c r="E1122" t="str" cm="1">
        <f t="array" ref="E1122">IFERROR(INDEX(Month_8!$D$4:$D$250,MATCH(0,COUNTIF($E$1050:E1121,Month_8!$D$4:$D$250),0)),"")</f>
        <v/>
      </c>
      <c r="I1122" t="str" cm="1">
        <f t="array" ref="I1122">IFERROR(INDEX(Month_8!$B$4:$B$250,MATCH(0,COUNTIF($I$1050:I1121,Month_8!$B$4:$B$250),0)),"")</f>
        <v/>
      </c>
    </row>
    <row r="1123" spans="5:9">
      <c r="E1123" t="str" cm="1">
        <f t="array" ref="E1123">IFERROR(INDEX(Month_8!$D$4:$D$250,MATCH(0,COUNTIF($E$1050:E1122,Month_8!$D$4:$D$250),0)),"")</f>
        <v/>
      </c>
      <c r="I1123" t="str" cm="1">
        <f t="array" ref="I1123">IFERROR(INDEX(Month_8!$B$4:$B$250,MATCH(0,COUNTIF($I$1050:I1122,Month_8!$B$4:$B$250),0)),"")</f>
        <v/>
      </c>
    </row>
    <row r="1124" spans="5:9">
      <c r="E1124" t="str" cm="1">
        <f t="array" ref="E1124">IFERROR(INDEX(Month_8!$D$4:$D$250,MATCH(0,COUNTIF($E$1050:E1123,Month_8!$D$4:$D$250),0)),"")</f>
        <v/>
      </c>
      <c r="I1124" t="str" cm="1">
        <f t="array" ref="I1124">IFERROR(INDEX(Month_8!$B$4:$B$250,MATCH(0,COUNTIF($I$1050:I1123,Month_8!$B$4:$B$250),0)),"")</f>
        <v/>
      </c>
    </row>
    <row r="1125" spans="5:9">
      <c r="E1125" t="str" cm="1">
        <f t="array" ref="E1125">IFERROR(INDEX(Month_8!$D$4:$D$250,MATCH(0,COUNTIF($E$1050:E1124,Month_8!$D$4:$D$250),0)),"")</f>
        <v/>
      </c>
      <c r="I1125" t="str" cm="1">
        <f t="array" ref="I1125">IFERROR(INDEX(Month_8!$B$4:$B$250,MATCH(0,COUNTIF($I$1050:I1124,Month_8!$B$4:$B$250),0)),"")</f>
        <v/>
      </c>
    </row>
    <row r="1126" spans="5:9">
      <c r="E1126" t="str" cm="1">
        <f t="array" ref="E1126">IFERROR(INDEX(Month_8!$D$4:$D$250,MATCH(0,COUNTIF($E$1050:E1125,Month_8!$D$4:$D$250),0)),"")</f>
        <v/>
      </c>
      <c r="I1126" t="str" cm="1">
        <f t="array" ref="I1126">IFERROR(INDEX(Month_8!$B$4:$B$250,MATCH(0,COUNTIF($I$1050:I1125,Month_8!$B$4:$B$250),0)),"")</f>
        <v/>
      </c>
    </row>
    <row r="1127" spans="5:9">
      <c r="E1127" t="str" cm="1">
        <f t="array" ref="E1127">IFERROR(INDEX(Month_8!$D$4:$D$250,MATCH(0,COUNTIF($E$1050:E1126,Month_8!$D$4:$D$250),0)),"")</f>
        <v/>
      </c>
      <c r="I1127" t="str" cm="1">
        <f t="array" ref="I1127">IFERROR(INDEX(Month_8!$B$4:$B$250,MATCH(0,COUNTIF($I$1050:I1126,Month_8!$B$4:$B$250),0)),"")</f>
        <v/>
      </c>
    </row>
    <row r="1128" spans="5:9">
      <c r="E1128" t="str" cm="1">
        <f t="array" ref="E1128">IFERROR(INDEX(Month_8!$D$4:$D$250,MATCH(0,COUNTIF($E$1050:E1127,Month_8!$D$4:$D$250),0)),"")</f>
        <v/>
      </c>
      <c r="I1128" t="str" cm="1">
        <f t="array" ref="I1128">IFERROR(INDEX(Month_8!$B$4:$B$250,MATCH(0,COUNTIF($I$1050:I1127,Month_8!$B$4:$B$250),0)),"")</f>
        <v/>
      </c>
    </row>
    <row r="1129" spans="5:9">
      <c r="E1129" t="str" cm="1">
        <f t="array" ref="E1129">IFERROR(INDEX(Month_8!$D$4:$D$250,MATCH(0,COUNTIF($E$1050:E1128,Month_8!$D$4:$D$250),0)),"")</f>
        <v/>
      </c>
      <c r="I1129" t="str" cm="1">
        <f t="array" ref="I1129">IFERROR(INDEX(Month_8!$B$4:$B$250,MATCH(0,COUNTIF($I$1050:I1128,Month_8!$B$4:$B$250),0)),"")</f>
        <v/>
      </c>
    </row>
    <row r="1130" spans="5:9">
      <c r="E1130" t="str" cm="1">
        <f t="array" ref="E1130">IFERROR(INDEX(Month_8!$D$4:$D$250,MATCH(0,COUNTIF($E$1050:E1129,Month_8!$D$4:$D$250),0)),"")</f>
        <v/>
      </c>
      <c r="I1130" t="str" cm="1">
        <f t="array" ref="I1130">IFERROR(INDEX(Month_8!$B$4:$B$250,MATCH(0,COUNTIF($I$1050:I1129,Month_8!$B$4:$B$250),0)),"")</f>
        <v/>
      </c>
    </row>
    <row r="1131" spans="5:9">
      <c r="E1131" t="str" cm="1">
        <f t="array" ref="E1131">IFERROR(INDEX(Month_8!$D$4:$D$250,MATCH(0,COUNTIF($E$1050:E1130,Month_8!$D$4:$D$250),0)),"")</f>
        <v/>
      </c>
      <c r="I1131" t="str" cm="1">
        <f t="array" ref="I1131">IFERROR(INDEX(Month_8!$B$4:$B$250,MATCH(0,COUNTIF($I$1050:I1130,Month_8!$B$4:$B$250),0)),"")</f>
        <v/>
      </c>
    </row>
    <row r="1132" spans="5:9">
      <c r="E1132" t="str" cm="1">
        <f t="array" ref="E1132">IFERROR(INDEX(Month_8!$D$4:$D$250,MATCH(0,COUNTIF($E$1050:E1131,Month_8!$D$4:$D$250),0)),"")</f>
        <v/>
      </c>
      <c r="I1132" t="str" cm="1">
        <f t="array" ref="I1132">IFERROR(INDEX(Month_8!$B$4:$B$250,MATCH(0,COUNTIF($I$1050:I1131,Month_8!$B$4:$B$250),0)),"")</f>
        <v/>
      </c>
    </row>
    <row r="1133" spans="5:9">
      <c r="E1133" t="str" cm="1">
        <f t="array" ref="E1133">IFERROR(INDEX(Month_8!$D$4:$D$250,MATCH(0,COUNTIF($E$1050:E1132,Month_8!$D$4:$D$250),0)),"")</f>
        <v/>
      </c>
      <c r="I1133" t="str" cm="1">
        <f t="array" ref="I1133">IFERROR(INDEX(Month_8!$B$4:$B$250,MATCH(0,COUNTIF($I$1050:I1132,Month_8!$B$4:$B$250),0)),"")</f>
        <v/>
      </c>
    </row>
    <row r="1134" spans="5:9">
      <c r="E1134" t="str" cm="1">
        <f t="array" ref="E1134">IFERROR(INDEX(Month_8!$D$4:$D$250,MATCH(0,COUNTIF($E$1050:E1133,Month_8!$D$4:$D$250),0)),"")</f>
        <v/>
      </c>
      <c r="I1134" t="str" cm="1">
        <f t="array" ref="I1134">IFERROR(INDEX(Month_8!$B$4:$B$250,MATCH(0,COUNTIF($I$1050:I1133,Month_8!$B$4:$B$250),0)),"")</f>
        <v/>
      </c>
    </row>
    <row r="1135" spans="5:9">
      <c r="E1135" t="str" cm="1">
        <f t="array" ref="E1135">IFERROR(INDEX(Month_8!$D$4:$D$250,MATCH(0,COUNTIF($E$1050:E1134,Month_8!$D$4:$D$250),0)),"")</f>
        <v/>
      </c>
      <c r="I1135" t="str" cm="1">
        <f t="array" ref="I1135">IFERROR(INDEX(Month_8!$B$4:$B$250,MATCH(0,COUNTIF($I$1050:I1134,Month_8!$B$4:$B$250),0)),"")</f>
        <v/>
      </c>
    </row>
    <row r="1136" spans="5:9">
      <c r="E1136" t="str" cm="1">
        <f t="array" ref="E1136">IFERROR(INDEX(Month_8!$D$4:$D$250,MATCH(0,COUNTIF($E$1050:E1135,Month_8!$D$4:$D$250),0)),"")</f>
        <v/>
      </c>
      <c r="I1136" t="str" cm="1">
        <f t="array" ref="I1136">IFERROR(INDEX(Month_8!$B$4:$B$250,MATCH(0,COUNTIF($I$1050:I1135,Month_8!$B$4:$B$250),0)),"")</f>
        <v/>
      </c>
    </row>
    <row r="1137" spans="5:9">
      <c r="E1137" t="str" cm="1">
        <f t="array" ref="E1137">IFERROR(INDEX(Month_8!$D$4:$D$250,MATCH(0,COUNTIF($E$1050:E1136,Month_8!$D$4:$D$250),0)),"")</f>
        <v/>
      </c>
      <c r="I1137" t="str" cm="1">
        <f t="array" ref="I1137">IFERROR(INDEX(Month_8!$B$4:$B$250,MATCH(0,COUNTIF($I$1050:I1136,Month_8!$B$4:$B$250),0)),"")</f>
        <v/>
      </c>
    </row>
    <row r="1138" spans="5:9">
      <c r="E1138" t="str" cm="1">
        <f t="array" ref="E1138">IFERROR(INDEX(Month_8!$D$4:$D$250,MATCH(0,COUNTIF($E$1050:E1137,Month_8!$D$4:$D$250),0)),"")</f>
        <v/>
      </c>
      <c r="I1138" t="str" cm="1">
        <f t="array" ref="I1138">IFERROR(INDEX(Month_8!$B$4:$B$250,MATCH(0,COUNTIF($I$1050:I1137,Month_8!$B$4:$B$250),0)),"")</f>
        <v/>
      </c>
    </row>
    <row r="1139" spans="5:9">
      <c r="E1139" t="str" cm="1">
        <f t="array" ref="E1139">IFERROR(INDEX(Month_8!$D$4:$D$250,MATCH(0,COUNTIF($E$1050:E1138,Month_8!$D$4:$D$250),0)),"")</f>
        <v/>
      </c>
      <c r="I1139" t="str" cm="1">
        <f t="array" ref="I1139">IFERROR(INDEX(Month_8!$B$4:$B$250,MATCH(0,COUNTIF($I$1050:I1138,Month_8!$B$4:$B$250),0)),"")</f>
        <v/>
      </c>
    </row>
    <row r="1140" spans="5:9">
      <c r="E1140" t="str" cm="1">
        <f t="array" ref="E1140">IFERROR(INDEX(Month_8!$D$4:$D$250,MATCH(0,COUNTIF($E$1050:E1139,Month_8!$D$4:$D$250),0)),"")</f>
        <v/>
      </c>
      <c r="I1140" t="str" cm="1">
        <f t="array" ref="I1140">IFERROR(INDEX(Month_8!$B$4:$B$250,MATCH(0,COUNTIF($I$1050:I1139,Month_8!$B$4:$B$250),0)),"")</f>
        <v/>
      </c>
    </row>
    <row r="1141" spans="5:9">
      <c r="E1141" t="str" cm="1">
        <f t="array" ref="E1141">IFERROR(INDEX(Month_8!$D$4:$D$250,MATCH(0,COUNTIF($E$1050:E1140,Month_8!$D$4:$D$250),0)),"")</f>
        <v/>
      </c>
      <c r="I1141" t="str" cm="1">
        <f t="array" ref="I1141">IFERROR(INDEX(Month_8!$B$4:$B$250,MATCH(0,COUNTIF($I$1050:I1140,Month_8!$B$4:$B$250),0)),"")</f>
        <v/>
      </c>
    </row>
    <row r="1142" spans="5:9">
      <c r="E1142" t="str" cm="1">
        <f t="array" ref="E1142">IFERROR(INDEX(Month_8!$D$4:$D$250,MATCH(0,COUNTIF($E$1050:E1141,Month_8!$D$4:$D$250),0)),"")</f>
        <v/>
      </c>
      <c r="I1142" t="str" cm="1">
        <f t="array" ref="I1142">IFERROR(INDEX(Month_8!$B$4:$B$250,MATCH(0,COUNTIF($I$1050:I1141,Month_8!$B$4:$B$250),0)),"")</f>
        <v/>
      </c>
    </row>
    <row r="1143" spans="5:9">
      <c r="E1143" t="str" cm="1">
        <f t="array" ref="E1143">IFERROR(INDEX(Month_8!$D$4:$D$250,MATCH(0,COUNTIF($E$1050:E1142,Month_8!$D$4:$D$250),0)),"")</f>
        <v/>
      </c>
      <c r="I1143" t="str" cm="1">
        <f t="array" ref="I1143">IFERROR(INDEX(Month_8!$B$4:$B$250,MATCH(0,COUNTIF($I$1050:I1142,Month_8!$B$4:$B$250),0)),"")</f>
        <v/>
      </c>
    </row>
    <row r="1144" spans="5:9">
      <c r="E1144" t="str" cm="1">
        <f t="array" ref="E1144">IFERROR(INDEX(Month_8!$D$4:$D$250,MATCH(0,COUNTIF($E$1050:E1143,Month_8!$D$4:$D$250),0)),"")</f>
        <v/>
      </c>
      <c r="I1144" t="str" cm="1">
        <f t="array" ref="I1144">IFERROR(INDEX(Month_8!$B$4:$B$250,MATCH(0,COUNTIF($I$1050:I1143,Month_8!$B$4:$B$250),0)),"")</f>
        <v/>
      </c>
    </row>
    <row r="1145" spans="5:9">
      <c r="E1145" t="str" cm="1">
        <f t="array" ref="E1145">IFERROR(INDEX(Month_8!$D$4:$D$250,MATCH(0,COUNTIF($E$1050:E1144,Month_8!$D$4:$D$250),0)),"")</f>
        <v/>
      </c>
      <c r="I1145" t="str" cm="1">
        <f t="array" ref="I1145">IFERROR(INDEX(Month_8!$B$4:$B$250,MATCH(0,COUNTIF($I$1050:I1144,Month_8!$B$4:$B$250),0)),"")</f>
        <v/>
      </c>
    </row>
    <row r="1146" spans="5:9">
      <c r="E1146" t="str" cm="1">
        <f t="array" ref="E1146">IFERROR(INDEX(Month_8!$D$4:$D$250,MATCH(0,COUNTIF($E$1050:E1145,Month_8!$D$4:$D$250),0)),"")</f>
        <v/>
      </c>
      <c r="I1146" t="str" cm="1">
        <f t="array" ref="I1146">IFERROR(INDEX(Month_8!$B$4:$B$250,MATCH(0,COUNTIF($I$1050:I1145,Month_8!$B$4:$B$250),0)),"")</f>
        <v/>
      </c>
    </row>
    <row r="1147" spans="5:9">
      <c r="E1147" t="str" cm="1">
        <f t="array" ref="E1147">IFERROR(INDEX(Month_8!$D$4:$D$250,MATCH(0,COUNTIF($E$1050:E1146,Month_8!$D$4:$D$250),0)),"")</f>
        <v/>
      </c>
      <c r="I1147" t="str" cm="1">
        <f t="array" ref="I1147">IFERROR(INDEX(Month_8!$B$4:$B$250,MATCH(0,COUNTIF($I$1050:I1146,Month_8!$B$4:$B$250),0)),"")</f>
        <v/>
      </c>
    </row>
    <row r="1148" spans="5:9">
      <c r="E1148" t="str" cm="1">
        <f t="array" ref="E1148">IFERROR(INDEX(Month_8!$D$4:$D$250,MATCH(0,COUNTIF($E$1050:E1147,Month_8!$D$4:$D$250),0)),"")</f>
        <v/>
      </c>
      <c r="I1148" t="str" cm="1">
        <f t="array" ref="I1148">IFERROR(INDEX(Month_8!$B$4:$B$250,MATCH(0,COUNTIF($I$1050:I1147,Month_8!$B$4:$B$250),0)),"")</f>
        <v/>
      </c>
    </row>
    <row r="1149" spans="5:9">
      <c r="E1149" t="str" cm="1">
        <f t="array" ref="E1149">IFERROR(INDEX(Month_8!$D$4:$D$250,MATCH(0,COUNTIF($E$1050:E1148,Month_8!$D$4:$D$250),0)),"")</f>
        <v/>
      </c>
      <c r="I1149" t="str" cm="1">
        <f t="array" ref="I1149">IFERROR(INDEX(Month_8!$B$4:$B$250,MATCH(0,COUNTIF($I$1050:I1148,Month_8!$B$4:$B$250),0)),"")</f>
        <v/>
      </c>
    </row>
    <row r="1150" spans="5:9">
      <c r="E1150" t="str" cm="1">
        <f t="array" ref="E1150">IFERROR(INDEX(Month_8!$D$4:$D$250,MATCH(0,COUNTIF($E$1050:E1149,Month_8!$D$4:$D$250),0)),"")</f>
        <v/>
      </c>
      <c r="I1150" t="str" cm="1">
        <f t="array" ref="I1150">IFERROR(INDEX(Month_8!$B$4:$B$250,MATCH(0,COUNTIF($I$1050:I1149,Month_8!$B$4:$B$250),0)),"")</f>
        <v/>
      </c>
    </row>
    <row r="1151" spans="5:9">
      <c r="E1151" t="str" cm="1">
        <f t="array" ref="E1151">IFERROR(INDEX(Month_8!$D$4:$D$250,MATCH(0,COUNTIF($E$1050:E1150,Month_8!$D$4:$D$250),0)),"")</f>
        <v/>
      </c>
      <c r="I1151" t="str" cm="1">
        <f t="array" ref="I1151">IFERROR(INDEX(Month_8!$B$4:$B$250,MATCH(0,COUNTIF($I$1050:I1150,Month_8!$B$4:$B$250),0)),"")</f>
        <v/>
      </c>
    </row>
    <row r="1152" spans="5:9">
      <c r="E1152" t="str" cm="1">
        <f t="array" ref="E1152">IFERROR(INDEX(Month_8!$D$4:$D$250,MATCH(0,COUNTIF($E$1050:E1151,Month_8!$D$4:$D$250),0)),"")</f>
        <v/>
      </c>
      <c r="I1152" t="str" cm="1">
        <f t="array" ref="I1152">IFERROR(INDEX(Month_8!$B$4:$B$250,MATCH(0,COUNTIF($I$1050:I1151,Month_8!$B$4:$B$250),0)),"")</f>
        <v/>
      </c>
    </row>
    <row r="1153" spans="5:9">
      <c r="E1153" t="str" cm="1">
        <f t="array" ref="E1153">IFERROR(INDEX(Month_8!$D$4:$D$250,MATCH(0,COUNTIF($E$1050:E1152,Month_8!$D$4:$D$250),0)),"")</f>
        <v/>
      </c>
      <c r="I1153" t="str" cm="1">
        <f t="array" ref="I1153">IFERROR(INDEX(Month_8!$B$4:$B$250,MATCH(0,COUNTIF($I$1050:I1152,Month_8!$B$4:$B$250),0)),"")</f>
        <v/>
      </c>
    </row>
    <row r="1154" spans="5:9">
      <c r="E1154" t="str" cm="1">
        <f t="array" ref="E1154">IFERROR(INDEX(Month_8!$D$4:$D$250,MATCH(0,COUNTIF($E$1050:E1153,Month_8!$D$4:$D$250),0)),"")</f>
        <v/>
      </c>
      <c r="I1154" t="str" cm="1">
        <f t="array" ref="I1154">IFERROR(INDEX(Month_8!$B$4:$B$250,MATCH(0,COUNTIF($I$1050:I1153,Month_8!$B$4:$B$250),0)),"")</f>
        <v/>
      </c>
    </row>
    <row r="1155" spans="5:9">
      <c r="E1155" t="str" cm="1">
        <f t="array" ref="E1155">IFERROR(INDEX(Month_8!$D$4:$D$250,MATCH(0,COUNTIF($E$1050:E1154,Month_8!$D$4:$D$250),0)),"")</f>
        <v/>
      </c>
      <c r="I1155" t="str" cm="1">
        <f t="array" ref="I1155">IFERROR(INDEX(Month_8!$B$4:$B$250,MATCH(0,COUNTIF($I$1050:I1154,Month_8!$B$4:$B$250),0)),"")</f>
        <v/>
      </c>
    </row>
    <row r="1156" spans="5:9">
      <c r="E1156" t="str" cm="1">
        <f t="array" ref="E1156">IFERROR(INDEX(Month_8!$D$4:$D$250,MATCH(0,COUNTIF($E$1050:E1155,Month_8!$D$4:$D$250),0)),"")</f>
        <v/>
      </c>
      <c r="I1156" t="str" cm="1">
        <f t="array" ref="I1156">IFERROR(INDEX(Month_8!$B$4:$B$250,MATCH(0,COUNTIF($I$1050:I1155,Month_8!$B$4:$B$250),0)),"")</f>
        <v/>
      </c>
    </row>
    <row r="1157" spans="5:9">
      <c r="E1157" t="str" cm="1">
        <f t="array" ref="E1157">IFERROR(INDEX(Month_8!$D$4:$D$250,MATCH(0,COUNTIF($E$1050:E1156,Month_8!$D$4:$D$250),0)),"")</f>
        <v/>
      </c>
      <c r="I1157" t="str" cm="1">
        <f t="array" ref="I1157">IFERROR(INDEX(Month_8!$B$4:$B$250,MATCH(0,COUNTIF($I$1050:I1156,Month_8!$B$4:$B$250),0)),"")</f>
        <v/>
      </c>
    </row>
    <row r="1158" spans="5:9">
      <c r="E1158" t="str" cm="1">
        <f t="array" ref="E1158">IFERROR(INDEX(Month_8!$D$4:$D$250,MATCH(0,COUNTIF($E$1050:E1157,Month_8!$D$4:$D$250),0)),"")</f>
        <v/>
      </c>
      <c r="I1158" t="str" cm="1">
        <f t="array" ref="I1158">IFERROR(INDEX(Month_8!$B$4:$B$250,MATCH(0,COUNTIF($I$1050:I1157,Month_8!$B$4:$B$250),0)),"")</f>
        <v/>
      </c>
    </row>
    <row r="1159" spans="5:9">
      <c r="E1159" t="str" cm="1">
        <f t="array" ref="E1159">IFERROR(INDEX(Month_8!$D$4:$D$250,MATCH(0,COUNTIF($E$1050:E1158,Month_8!$D$4:$D$250),0)),"")</f>
        <v/>
      </c>
      <c r="I1159" t="str" cm="1">
        <f t="array" ref="I1159">IFERROR(INDEX(Month_8!$B$4:$B$250,MATCH(0,COUNTIF($I$1050:I1158,Month_8!$B$4:$B$250),0)),"")</f>
        <v/>
      </c>
    </row>
    <row r="1160" spans="5:9">
      <c r="E1160" t="str" cm="1">
        <f t="array" ref="E1160">IFERROR(INDEX(Month_8!$D$4:$D$250,MATCH(0,COUNTIF($E$1050:E1159,Month_8!$D$4:$D$250),0)),"")</f>
        <v/>
      </c>
      <c r="I1160" t="str" cm="1">
        <f t="array" ref="I1160">IFERROR(INDEX(Month_8!$B$4:$B$250,MATCH(0,COUNTIF($I$1050:I1159,Month_8!$B$4:$B$250),0)),"")</f>
        <v/>
      </c>
    </row>
    <row r="1161" spans="5:9">
      <c r="E1161" t="str" cm="1">
        <f t="array" ref="E1161">IFERROR(INDEX(Month_8!$D$4:$D$250,MATCH(0,COUNTIF($E$1050:E1160,Month_8!$D$4:$D$250),0)),"")</f>
        <v/>
      </c>
      <c r="I1161" t="str" cm="1">
        <f t="array" ref="I1161">IFERROR(INDEX(Month_8!$B$4:$B$250,MATCH(0,COUNTIF($I$1050:I1160,Month_8!$B$4:$B$250),0)),"")</f>
        <v/>
      </c>
    </row>
    <row r="1162" spans="5:9">
      <c r="E1162" t="str" cm="1">
        <f t="array" ref="E1162">IFERROR(INDEX(Month_8!$D$4:$D$250,MATCH(0,COUNTIF($E$1050:E1161,Month_8!$D$4:$D$250),0)),"")</f>
        <v/>
      </c>
      <c r="I1162" t="str" cm="1">
        <f t="array" ref="I1162">IFERROR(INDEX(Month_8!$B$4:$B$250,MATCH(0,COUNTIF($I$1050:I1161,Month_8!$B$4:$B$250),0)),"")</f>
        <v/>
      </c>
    </row>
    <row r="1163" spans="5:9">
      <c r="E1163" t="str" cm="1">
        <f t="array" ref="E1163">IFERROR(INDEX(Month_8!$D$4:$D$250,MATCH(0,COUNTIF($E$1050:E1162,Month_8!$D$4:$D$250),0)),"")</f>
        <v/>
      </c>
      <c r="I1163" t="str" cm="1">
        <f t="array" ref="I1163">IFERROR(INDEX(Month_8!$B$4:$B$250,MATCH(0,COUNTIF($I$1050:I1162,Month_8!$B$4:$B$250),0)),"")</f>
        <v/>
      </c>
    </row>
    <row r="1164" spans="5:9">
      <c r="E1164" t="str" cm="1">
        <f t="array" ref="E1164">IFERROR(INDEX(Month_8!$D$4:$D$250,MATCH(0,COUNTIF($E$1050:E1163,Month_8!$D$4:$D$250),0)),"")</f>
        <v/>
      </c>
      <c r="I1164" t="str" cm="1">
        <f t="array" ref="I1164">IFERROR(INDEX(Month_8!$B$4:$B$250,MATCH(0,COUNTIF($I$1050:I1163,Month_8!$B$4:$B$250),0)),"")</f>
        <v/>
      </c>
    </row>
    <row r="1165" spans="5:9">
      <c r="E1165" t="str" cm="1">
        <f t="array" ref="E1165">IFERROR(INDEX(Month_8!$D$4:$D$250,MATCH(0,COUNTIF($E$1050:E1164,Month_8!$D$4:$D$250),0)),"")</f>
        <v/>
      </c>
      <c r="I1165" t="str" cm="1">
        <f t="array" ref="I1165">IFERROR(INDEX(Month_8!$B$4:$B$250,MATCH(0,COUNTIF($I$1050:I1164,Month_8!$B$4:$B$250),0)),"")</f>
        <v/>
      </c>
    </row>
    <row r="1166" spans="5:9">
      <c r="E1166" t="str" cm="1">
        <f t="array" ref="E1166">IFERROR(INDEX(Month_8!$D$4:$D$250,MATCH(0,COUNTIF($E$1050:E1165,Month_8!$D$4:$D$250),0)),"")</f>
        <v/>
      </c>
      <c r="I1166" t="str" cm="1">
        <f t="array" ref="I1166">IFERROR(INDEX(Month_8!$B$4:$B$250,MATCH(0,COUNTIF($I$1050:I1165,Month_8!$B$4:$B$250),0)),"")</f>
        <v/>
      </c>
    </row>
    <row r="1167" spans="5:9">
      <c r="E1167" t="str" cm="1">
        <f t="array" ref="E1167">IFERROR(INDEX(Month_8!$D$4:$D$250,MATCH(0,COUNTIF($E$1050:E1166,Month_8!$D$4:$D$250),0)),"")</f>
        <v/>
      </c>
      <c r="I1167" t="str" cm="1">
        <f t="array" ref="I1167">IFERROR(INDEX(Month_8!$B$4:$B$250,MATCH(0,COUNTIF($I$1050:I1166,Month_8!$B$4:$B$250),0)),"")</f>
        <v/>
      </c>
    </row>
    <row r="1168" spans="5:9">
      <c r="E1168" t="str" cm="1">
        <f t="array" ref="E1168">IFERROR(INDEX(Month_8!$D$4:$D$250,MATCH(0,COUNTIF($E$1050:E1167,Month_8!$D$4:$D$250),0)),"")</f>
        <v/>
      </c>
      <c r="I1168" t="str" cm="1">
        <f t="array" ref="I1168">IFERROR(INDEX(Month_8!$B$4:$B$250,MATCH(0,COUNTIF($I$1050:I1167,Month_8!$B$4:$B$250),0)),"")</f>
        <v/>
      </c>
    </row>
    <row r="1169" spans="5:9">
      <c r="E1169" t="str" cm="1">
        <f t="array" ref="E1169">IFERROR(INDEX(Month_8!$D$4:$D$250,MATCH(0,COUNTIF($E$1050:E1168,Month_8!$D$4:$D$250),0)),"")</f>
        <v/>
      </c>
      <c r="I1169" t="str" cm="1">
        <f t="array" ref="I1169">IFERROR(INDEX(Month_8!$B$4:$B$250,MATCH(0,COUNTIF($I$1050:I1168,Month_8!$B$4:$B$250),0)),"")</f>
        <v/>
      </c>
    </row>
    <row r="1170" spans="5:9">
      <c r="E1170" t="str" cm="1">
        <f t="array" ref="E1170">IFERROR(INDEX(Month_8!$D$4:$D$250,MATCH(0,COUNTIF($E$1050:E1169,Month_8!$D$4:$D$250),0)),"")</f>
        <v/>
      </c>
      <c r="I1170" t="str" cm="1">
        <f t="array" ref="I1170">IFERROR(INDEX(Month_8!$B$4:$B$250,MATCH(0,COUNTIF($I$1050:I1169,Month_8!$B$4:$B$250),0)),"")</f>
        <v/>
      </c>
    </row>
    <row r="1171" spans="5:9">
      <c r="E1171" t="str" cm="1">
        <f t="array" ref="E1171">IFERROR(INDEX(Month_8!$D$4:$D$250,MATCH(0,COUNTIF($E$1050:E1170,Month_8!$D$4:$D$250),0)),"")</f>
        <v/>
      </c>
      <c r="I1171" t="str" cm="1">
        <f t="array" ref="I1171">IFERROR(INDEX(Month_8!$B$4:$B$250,MATCH(0,COUNTIF($I$1050:I1170,Month_8!$B$4:$B$250),0)),"")</f>
        <v/>
      </c>
    </row>
    <row r="1172" spans="5:9">
      <c r="E1172" t="str" cm="1">
        <f t="array" ref="E1172">IFERROR(INDEX(Month_8!$D$4:$D$250,MATCH(0,COUNTIF($E$1050:E1171,Month_8!$D$4:$D$250),0)),"")</f>
        <v/>
      </c>
      <c r="I1172" t="str" cm="1">
        <f t="array" ref="I1172">IFERROR(INDEX(Month_8!$B$4:$B$250,MATCH(0,COUNTIF($I$1050:I1171,Month_8!$B$4:$B$250),0)),"")</f>
        <v/>
      </c>
    </row>
    <row r="1173" spans="5:9">
      <c r="E1173" t="str" cm="1">
        <f t="array" ref="E1173">IFERROR(INDEX(Month_8!$D$4:$D$250,MATCH(0,COUNTIF($E$1050:E1172,Month_8!$D$4:$D$250),0)),"")</f>
        <v/>
      </c>
      <c r="I1173" t="str" cm="1">
        <f t="array" ref="I1173">IFERROR(INDEX(Month_8!$B$4:$B$250,MATCH(0,COUNTIF($I$1050:I1172,Month_8!$B$4:$B$250),0)),"")</f>
        <v/>
      </c>
    </row>
    <row r="1174" spans="5:9">
      <c r="E1174" t="str" cm="1">
        <f t="array" ref="E1174">IFERROR(INDEX(Month_8!$D$4:$D$250,MATCH(0,COUNTIF($E$1050:E1173,Month_8!$D$4:$D$250),0)),"")</f>
        <v/>
      </c>
      <c r="I1174" t="str" cm="1">
        <f t="array" ref="I1174">IFERROR(INDEX(Month_8!$B$4:$B$250,MATCH(0,COUNTIF($I$1050:I1173,Month_8!$B$4:$B$250),0)),"")</f>
        <v/>
      </c>
    </row>
    <row r="1175" spans="5:9">
      <c r="E1175" t="str" cm="1">
        <f t="array" ref="E1175">IFERROR(INDEX(Month_8!$D$4:$D$250,MATCH(0,COUNTIF($E$1050:E1174,Month_8!$D$4:$D$250),0)),"")</f>
        <v/>
      </c>
      <c r="I1175" t="str" cm="1">
        <f t="array" ref="I1175">IFERROR(INDEX(Month_8!$B$4:$B$250,MATCH(0,COUNTIF($I$1050:I1174,Month_8!$B$4:$B$250),0)),"")</f>
        <v/>
      </c>
    </row>
    <row r="1176" spans="5:9">
      <c r="E1176" t="str" cm="1">
        <f t="array" ref="E1176">IFERROR(INDEX(Month_8!$D$4:$D$250,MATCH(0,COUNTIF($E$1050:E1175,Month_8!$D$4:$D$250),0)),"")</f>
        <v/>
      </c>
      <c r="I1176" t="str" cm="1">
        <f t="array" ref="I1176">IFERROR(INDEX(Month_8!$B$4:$B$250,MATCH(0,COUNTIF($I$1050:I1175,Month_8!$B$4:$B$250),0)),"")</f>
        <v/>
      </c>
    </row>
    <row r="1177" spans="5:9">
      <c r="E1177" t="str" cm="1">
        <f t="array" ref="E1177">IFERROR(INDEX(Month_8!$D$4:$D$250,MATCH(0,COUNTIF($E$1050:E1176,Month_8!$D$4:$D$250),0)),"")</f>
        <v/>
      </c>
      <c r="I1177" t="str" cm="1">
        <f t="array" ref="I1177">IFERROR(INDEX(Month_8!$B$4:$B$250,MATCH(0,COUNTIF($I$1050:I1176,Month_8!$B$4:$B$250),0)),"")</f>
        <v/>
      </c>
    </row>
    <row r="1178" spans="5:9">
      <c r="E1178" t="str" cm="1">
        <f t="array" ref="E1178">IFERROR(INDEX(Month_8!$D$4:$D$250,MATCH(0,COUNTIF($E$1050:E1177,Month_8!$D$4:$D$250),0)),"")</f>
        <v/>
      </c>
      <c r="I1178" t="str" cm="1">
        <f t="array" ref="I1178">IFERROR(INDEX(Month_8!$B$4:$B$250,MATCH(0,COUNTIF($I$1050:I1177,Month_8!$B$4:$B$250),0)),"")</f>
        <v/>
      </c>
    </row>
    <row r="1179" spans="5:9">
      <c r="E1179" t="str" cm="1">
        <f t="array" ref="E1179">IFERROR(INDEX(Month_8!$D$4:$D$250,MATCH(0,COUNTIF($E$1050:E1178,Month_8!$D$4:$D$250),0)),"")</f>
        <v/>
      </c>
      <c r="I1179" t="str" cm="1">
        <f t="array" ref="I1179">IFERROR(INDEX(Month_8!$B$4:$B$250,MATCH(0,COUNTIF($I$1050:I1178,Month_8!$B$4:$B$250),0)),"")</f>
        <v/>
      </c>
    </row>
    <row r="1180" spans="5:9">
      <c r="E1180" t="str" cm="1">
        <f t="array" ref="E1180">IFERROR(INDEX(Month_8!$D$4:$D$250,MATCH(0,COUNTIF($E$1050:E1179,Month_8!$D$4:$D$250),0)),"")</f>
        <v/>
      </c>
      <c r="I1180" t="str" cm="1">
        <f t="array" ref="I1180">IFERROR(INDEX(Month_8!$B$4:$B$250,MATCH(0,COUNTIF($I$1050:I1179,Month_8!$B$4:$B$250),0)),"")</f>
        <v/>
      </c>
    </row>
    <row r="1181" spans="5:9">
      <c r="E1181" t="str" cm="1">
        <f t="array" ref="E1181">IFERROR(INDEX(Month_8!$D$4:$D$250,MATCH(0,COUNTIF($E$1050:E1180,Month_8!$D$4:$D$250),0)),"")</f>
        <v/>
      </c>
      <c r="I1181" t="str" cm="1">
        <f t="array" ref="I1181">IFERROR(INDEX(Month_8!$B$4:$B$250,MATCH(0,COUNTIF($I$1050:I1180,Month_8!$B$4:$B$250),0)),"")</f>
        <v/>
      </c>
    </row>
    <row r="1182" spans="5:9">
      <c r="E1182" t="str" cm="1">
        <f t="array" ref="E1182">IFERROR(INDEX(Month_8!$D$4:$D$250,MATCH(0,COUNTIF($E$1050:E1181,Month_8!$D$4:$D$250),0)),"")</f>
        <v/>
      </c>
      <c r="I1182" t="str" cm="1">
        <f t="array" ref="I1182">IFERROR(INDEX(Month_8!$B$4:$B$250,MATCH(0,COUNTIF($I$1050:I1181,Month_8!$B$4:$B$250),0)),"")</f>
        <v/>
      </c>
    </row>
    <row r="1183" spans="5:9">
      <c r="E1183" t="str" cm="1">
        <f t="array" ref="E1183">IFERROR(INDEX(Month_8!$D$4:$D$250,MATCH(0,COUNTIF($E$1050:E1182,Month_8!$D$4:$D$250),0)),"")</f>
        <v/>
      </c>
      <c r="I1183" t="str" cm="1">
        <f t="array" ref="I1183">IFERROR(INDEX(Month_8!$B$4:$B$250,MATCH(0,COUNTIF($I$1050:I1182,Month_8!$B$4:$B$250),0)),"")</f>
        <v/>
      </c>
    </row>
    <row r="1184" spans="5:9">
      <c r="E1184" t="str" cm="1">
        <f t="array" ref="E1184">IFERROR(INDEX(Month_8!$D$4:$D$250,MATCH(0,COUNTIF($E$1050:E1183,Month_8!$D$4:$D$250),0)),"")</f>
        <v/>
      </c>
      <c r="I1184" t="str" cm="1">
        <f t="array" ref="I1184">IFERROR(INDEX(Month_8!$B$4:$B$250,MATCH(0,COUNTIF($I$1050:I1183,Month_8!$B$4:$B$250),0)),"")</f>
        <v/>
      </c>
    </row>
    <row r="1185" spans="5:9">
      <c r="E1185" t="str" cm="1">
        <f t="array" ref="E1185">IFERROR(INDEX(Month_8!$D$4:$D$250,MATCH(0,COUNTIF($E$1050:E1184,Month_8!$D$4:$D$250),0)),"")</f>
        <v/>
      </c>
      <c r="I1185" t="str" cm="1">
        <f t="array" ref="I1185">IFERROR(INDEX(Month_8!$B$4:$B$250,MATCH(0,COUNTIF($I$1050:I1184,Month_8!$B$4:$B$250),0)),"")</f>
        <v/>
      </c>
    </row>
    <row r="1186" spans="5:9">
      <c r="E1186" t="str" cm="1">
        <f t="array" ref="E1186">IFERROR(INDEX(Month_8!$D$4:$D$250,MATCH(0,COUNTIF($E$1050:E1185,Month_8!$D$4:$D$250),0)),"")</f>
        <v/>
      </c>
      <c r="I1186" t="str" cm="1">
        <f t="array" ref="I1186">IFERROR(INDEX(Month_8!$B$4:$B$250,MATCH(0,COUNTIF($I$1050:I1185,Month_8!$B$4:$B$250),0)),"")</f>
        <v/>
      </c>
    </row>
    <row r="1187" spans="5:9">
      <c r="E1187" t="str" cm="1">
        <f t="array" ref="E1187">IFERROR(INDEX(Month_8!$D$4:$D$250,MATCH(0,COUNTIF($E$1050:E1186,Month_8!$D$4:$D$250),0)),"")</f>
        <v/>
      </c>
      <c r="I1187" t="str" cm="1">
        <f t="array" ref="I1187">IFERROR(INDEX(Month_8!$B$4:$B$250,MATCH(0,COUNTIF($I$1050:I1186,Month_8!$B$4:$B$250),0)),"")</f>
        <v/>
      </c>
    </row>
    <row r="1188" spans="5:9">
      <c r="E1188" t="str" cm="1">
        <f t="array" ref="E1188">IFERROR(INDEX(Month_8!$D$4:$D$250,MATCH(0,COUNTIF($E$1050:E1187,Month_8!$D$4:$D$250),0)),"")</f>
        <v/>
      </c>
      <c r="I1188" t="str" cm="1">
        <f t="array" ref="I1188">IFERROR(INDEX(Month_8!$B$4:$B$250,MATCH(0,COUNTIF($I$1050:I1187,Month_8!$B$4:$B$250),0)),"")</f>
        <v/>
      </c>
    </row>
    <row r="1189" spans="5:9">
      <c r="E1189" t="str" cm="1">
        <f t="array" ref="E1189">IFERROR(INDEX(Month_8!$D$4:$D$250,MATCH(0,COUNTIF($E$1050:E1188,Month_8!$D$4:$D$250),0)),"")</f>
        <v/>
      </c>
      <c r="I1189" t="str" cm="1">
        <f t="array" ref="I1189">IFERROR(INDEX(Month_8!$B$4:$B$250,MATCH(0,COUNTIF($I$1050:I1188,Month_8!$B$4:$B$250),0)),"")</f>
        <v/>
      </c>
    </row>
    <row r="1190" spans="5:9">
      <c r="E1190" t="str" cm="1">
        <f t="array" ref="E1190">IFERROR(INDEX(Month_8!$D$4:$D$250,MATCH(0,COUNTIF($E$1050:E1189,Month_8!$D$4:$D$250),0)),"")</f>
        <v/>
      </c>
      <c r="I1190" t="str" cm="1">
        <f t="array" ref="I1190">IFERROR(INDEX(Month_8!$B$4:$B$250,MATCH(0,COUNTIF($I$1050:I1189,Month_8!$B$4:$B$250),0)),"")</f>
        <v/>
      </c>
    </row>
    <row r="1191" spans="5:9">
      <c r="E1191" t="str" cm="1">
        <f t="array" ref="E1191">IFERROR(INDEX(Month_8!$D$4:$D$250,MATCH(0,COUNTIF($E$1050:E1190,Month_8!$D$4:$D$250),0)),"")</f>
        <v/>
      </c>
      <c r="I1191" t="str" cm="1">
        <f t="array" ref="I1191">IFERROR(INDEX(Month_8!$B$4:$B$250,MATCH(0,COUNTIF($I$1050:I1190,Month_8!$B$4:$B$250),0)),"")</f>
        <v/>
      </c>
    </row>
    <row r="1192" spans="5:9">
      <c r="E1192" t="str" cm="1">
        <f t="array" ref="E1192">IFERROR(INDEX(Month_8!$D$4:$D$250,MATCH(0,COUNTIF($E$1050:E1191,Month_8!$D$4:$D$250),0)),"")</f>
        <v/>
      </c>
      <c r="I1192" t="str" cm="1">
        <f t="array" ref="I1192">IFERROR(INDEX(Month_8!$B$4:$B$250,MATCH(0,COUNTIF($I$1050:I1191,Month_8!$B$4:$B$250),0)),"")</f>
        <v/>
      </c>
    </row>
    <row r="1193" spans="5:9">
      <c r="E1193" t="str" cm="1">
        <f t="array" ref="E1193">IFERROR(INDEX(Month_8!$D$4:$D$250,MATCH(0,COUNTIF($E$1050:E1192,Month_8!$D$4:$D$250),0)),"")</f>
        <v/>
      </c>
      <c r="I1193" t="str" cm="1">
        <f t="array" ref="I1193">IFERROR(INDEX(Month_8!$B$4:$B$250,MATCH(0,COUNTIF($I$1050:I1192,Month_8!$B$4:$B$250),0)),"")</f>
        <v/>
      </c>
    </row>
    <row r="1194" spans="5:9">
      <c r="E1194" t="str" cm="1">
        <f t="array" ref="E1194">IFERROR(INDEX(Month_8!$D$4:$D$250,MATCH(0,COUNTIF($E$1050:E1193,Month_8!$D$4:$D$250),0)),"")</f>
        <v/>
      </c>
      <c r="I1194" t="str" cm="1">
        <f t="array" ref="I1194">IFERROR(INDEX(Month_8!$B$4:$B$250,MATCH(0,COUNTIF($I$1050:I1193,Month_8!$B$4:$B$250),0)),"")</f>
        <v/>
      </c>
    </row>
    <row r="1195" spans="5:9">
      <c r="E1195" t="str" cm="1">
        <f t="array" ref="E1195">IFERROR(INDEX(Month_8!$D$4:$D$250,MATCH(0,COUNTIF($E$1050:E1194,Month_8!$D$4:$D$250),0)),"")</f>
        <v/>
      </c>
      <c r="I1195" t="str" cm="1">
        <f t="array" ref="I1195">IFERROR(INDEX(Month_8!$B$4:$B$250,MATCH(0,COUNTIF($I$1050:I1194,Month_8!$B$4:$B$250),0)),"")</f>
        <v/>
      </c>
    </row>
    <row r="1196" spans="5:9">
      <c r="E1196" t="str" cm="1">
        <f t="array" ref="E1196">IFERROR(INDEX(Month_8!$D$4:$D$250,MATCH(0,COUNTIF($E$1050:E1195,Month_8!$D$4:$D$250),0)),"")</f>
        <v/>
      </c>
      <c r="I1196" t="str" cm="1">
        <f t="array" ref="I1196">IFERROR(INDEX(Month_8!$B$4:$B$250,MATCH(0,COUNTIF($I$1050:I1195,Month_8!$B$4:$B$250),0)),"")</f>
        <v/>
      </c>
    </row>
    <row r="1197" spans="5:9">
      <c r="E1197" t="str" cm="1">
        <f t="array" ref="E1197">IFERROR(INDEX(Month_8!$D$4:$D$250,MATCH(0,COUNTIF($E$1050:E1196,Month_8!$D$4:$D$250),0)),"")</f>
        <v/>
      </c>
      <c r="I1197" t="str" cm="1">
        <f t="array" ref="I1197">IFERROR(INDEX(Month_8!$B$4:$B$250,MATCH(0,COUNTIF($I$1050:I1196,Month_8!$B$4:$B$250),0)),"")</f>
        <v/>
      </c>
    </row>
    <row r="1198" spans="5:9">
      <c r="E1198" t="str" cm="1">
        <f t="array" ref="E1198">IFERROR(INDEX(Month_8!$D$4:$D$250,MATCH(0,COUNTIF($E$1050:E1197,Month_8!$D$4:$D$250),0)),"")</f>
        <v/>
      </c>
      <c r="I1198" t="str" cm="1">
        <f t="array" ref="I1198">IFERROR(INDEX(Month_8!$B$4:$B$250,MATCH(0,COUNTIF($I$1050:I1197,Month_8!$B$4:$B$250),0)),"")</f>
        <v/>
      </c>
    </row>
    <row r="1199" spans="5:9">
      <c r="E1199" t="str" cm="1">
        <f t="array" ref="E1199">IFERROR(INDEX(Month_8!$D$4:$D$250,MATCH(0,COUNTIF($E$1050:E1198,Month_8!$D$4:$D$250),0)),"")</f>
        <v/>
      </c>
      <c r="I1199" t="str" cm="1">
        <f t="array" ref="I1199">IFERROR(INDEX(Month_8!$B$4:$B$250,MATCH(0,COUNTIF($I$1050:I1198,Month_8!$B$4:$B$250),0)),"")</f>
        <v/>
      </c>
    </row>
    <row r="1200" spans="5:9">
      <c r="E1200" t="str" cm="1">
        <f t="array" ref="E1200">IFERROR(INDEX(Month_8!$D$4:$D$250,MATCH(0,COUNTIF($E$1050:E1199,Month_8!$D$4:$D$250),0)),"")</f>
        <v/>
      </c>
      <c r="I1200" t="str" cm="1">
        <f t="array" ref="I1200">IFERROR(INDEX(Month_8!$B$4:$B$250,MATCH(0,COUNTIF($I$1050:I1199,Month_8!$B$4:$B$250),0)),"")</f>
        <v/>
      </c>
    </row>
    <row r="1201" spans="5:9">
      <c r="E1201" cm="1">
        <f t="array" ref="E1201">IFERROR(INDEX(Month_9!$D$4:$D$250,MATCH(0,COUNTIF($E$1200:E1200,Month_9!$D$4:$D$250),0)),"")</f>
        <v>0</v>
      </c>
      <c r="I1201" cm="1">
        <f t="array" ref="I1201">IFERROR(INDEX(Month_9!$B$4:$B$250,MATCH(0,COUNTIF($I$1200:I1200,Month_9!$B$4:$B$250),0)),"")</f>
        <v>0</v>
      </c>
    </row>
    <row r="1202" spans="5:9">
      <c r="E1202" t="str" cm="1">
        <f t="array" ref="E1202">IFERROR(INDEX(Month_9!$D$4:$D$250,MATCH(0,COUNTIF($E$1200:E1201,Month_9!$D$4:$D$250),0)),"")</f>
        <v/>
      </c>
      <c r="I1202" t="str" cm="1">
        <f t="array" ref="I1202">IFERROR(INDEX(Month_9!$B$4:$B$250,MATCH(0,COUNTIF($I$1200:I1201,Month_9!$B$4:$B$250),0)),"")</f>
        <v/>
      </c>
    </row>
    <row r="1203" spans="5:9">
      <c r="E1203" t="str" cm="1">
        <f t="array" ref="E1203">IFERROR(INDEX(Month_9!$D$4:$D$250,MATCH(0,COUNTIF($E$1200:E1202,Month_9!$D$4:$D$250),0)),"")</f>
        <v/>
      </c>
      <c r="I1203" t="str" cm="1">
        <f t="array" ref="I1203">IFERROR(INDEX(Month_9!$B$4:$B$250,MATCH(0,COUNTIF($I$1200:I1202,Month_9!$B$4:$B$250),0)),"")</f>
        <v/>
      </c>
    </row>
    <row r="1204" spans="5:9">
      <c r="E1204" t="str" cm="1">
        <f t="array" ref="E1204">IFERROR(INDEX(Month_9!$D$4:$D$250,MATCH(0,COUNTIF($E$1200:E1203,Month_9!$D$4:$D$250),0)),"")</f>
        <v/>
      </c>
      <c r="I1204" t="str" cm="1">
        <f t="array" ref="I1204">IFERROR(INDEX(Month_9!$B$4:$B$250,MATCH(0,COUNTIF($I$1200:I1203,Month_9!$B$4:$B$250),0)),"")</f>
        <v/>
      </c>
    </row>
    <row r="1205" spans="5:9">
      <c r="E1205" t="str" cm="1">
        <f t="array" ref="E1205">IFERROR(INDEX(Month_9!$D$4:$D$250,MATCH(0,COUNTIF($E$1200:E1204,Month_9!$D$4:$D$250),0)),"")</f>
        <v/>
      </c>
      <c r="I1205" t="str" cm="1">
        <f t="array" ref="I1205">IFERROR(INDEX(Month_9!$B$4:$B$250,MATCH(0,COUNTIF($I$1200:I1204,Month_9!$B$4:$B$250),0)),"")</f>
        <v/>
      </c>
    </row>
    <row r="1206" spans="5:9">
      <c r="E1206" t="str" cm="1">
        <f t="array" ref="E1206">IFERROR(INDEX(Month_9!$D$4:$D$250,MATCH(0,COUNTIF($E$1200:E1205,Month_9!$D$4:$D$250),0)),"")</f>
        <v/>
      </c>
      <c r="I1206" t="str" cm="1">
        <f t="array" ref="I1206">IFERROR(INDEX(Month_9!$B$4:$B$250,MATCH(0,COUNTIF($I$1200:I1205,Month_9!$B$4:$B$250),0)),"")</f>
        <v/>
      </c>
    </row>
    <row r="1207" spans="5:9">
      <c r="E1207" t="str" cm="1">
        <f t="array" ref="E1207">IFERROR(INDEX(Month_9!$D$4:$D$250,MATCH(0,COUNTIF($E$1200:E1206,Month_9!$D$4:$D$250),0)),"")</f>
        <v/>
      </c>
      <c r="I1207" t="str" cm="1">
        <f t="array" ref="I1207">IFERROR(INDEX(Month_9!$B$4:$B$250,MATCH(0,COUNTIF($I$1200:I1206,Month_9!$B$4:$B$250),0)),"")</f>
        <v/>
      </c>
    </row>
    <row r="1208" spans="5:9">
      <c r="E1208" t="str" cm="1">
        <f t="array" ref="E1208">IFERROR(INDEX(Month_9!$D$4:$D$250,MATCH(0,COUNTIF($E$1200:E1207,Month_9!$D$4:$D$250),0)),"")</f>
        <v/>
      </c>
      <c r="I1208" t="str" cm="1">
        <f t="array" ref="I1208">IFERROR(INDEX(Month_9!$B$4:$B$250,MATCH(0,COUNTIF($I$1200:I1207,Month_9!$B$4:$B$250),0)),"")</f>
        <v/>
      </c>
    </row>
    <row r="1209" spans="5:9">
      <c r="E1209" t="str" cm="1">
        <f t="array" ref="E1209">IFERROR(INDEX(Month_9!$D$4:$D$250,MATCH(0,COUNTIF($E$1200:E1208,Month_9!$D$4:$D$250),0)),"")</f>
        <v/>
      </c>
      <c r="I1209" t="str" cm="1">
        <f t="array" ref="I1209">IFERROR(INDEX(Month_9!$B$4:$B$250,MATCH(0,COUNTIF($I$1200:I1208,Month_9!$B$4:$B$250),0)),"")</f>
        <v/>
      </c>
    </row>
    <row r="1210" spans="5:9">
      <c r="E1210" t="str" cm="1">
        <f t="array" ref="E1210">IFERROR(INDEX(Month_9!$D$4:$D$250,MATCH(0,COUNTIF($E$1200:E1209,Month_9!$D$4:$D$250),0)),"")</f>
        <v/>
      </c>
      <c r="I1210" t="str" cm="1">
        <f t="array" ref="I1210">IFERROR(INDEX(Month_9!$B$4:$B$250,MATCH(0,COUNTIF($I$1200:I1209,Month_9!$B$4:$B$250),0)),"")</f>
        <v/>
      </c>
    </row>
    <row r="1211" spans="5:9">
      <c r="E1211" t="str" cm="1">
        <f t="array" ref="E1211">IFERROR(INDEX(Month_9!$D$4:$D$250,MATCH(0,COUNTIF($E$1200:E1210,Month_9!$D$4:$D$250),0)),"")</f>
        <v/>
      </c>
      <c r="I1211" t="str" cm="1">
        <f t="array" ref="I1211">IFERROR(INDEX(Month_9!$B$4:$B$250,MATCH(0,COUNTIF($I$1200:I1210,Month_9!$B$4:$B$250),0)),"")</f>
        <v/>
      </c>
    </row>
    <row r="1212" spans="5:9">
      <c r="E1212" t="str" cm="1">
        <f t="array" ref="E1212">IFERROR(INDEX(Month_9!$D$4:$D$250,MATCH(0,COUNTIF($E$1200:E1211,Month_9!$D$4:$D$250),0)),"")</f>
        <v/>
      </c>
      <c r="I1212" t="str" cm="1">
        <f t="array" ref="I1212">IFERROR(INDEX(Month_9!$B$4:$B$250,MATCH(0,COUNTIF($I$1200:I1211,Month_9!$B$4:$B$250),0)),"")</f>
        <v/>
      </c>
    </row>
    <row r="1213" spans="5:9">
      <c r="E1213" t="str" cm="1">
        <f t="array" ref="E1213">IFERROR(INDEX(Month_9!$D$4:$D$250,MATCH(0,COUNTIF($E$1200:E1212,Month_9!$D$4:$D$250),0)),"")</f>
        <v/>
      </c>
      <c r="I1213" t="str" cm="1">
        <f t="array" ref="I1213">IFERROR(INDEX(Month_9!$B$4:$B$250,MATCH(0,COUNTIF($I$1200:I1212,Month_9!$B$4:$B$250),0)),"")</f>
        <v/>
      </c>
    </row>
    <row r="1214" spans="5:9">
      <c r="E1214" t="str" cm="1">
        <f t="array" ref="E1214">IFERROR(INDEX(Month_9!$D$4:$D$250,MATCH(0,COUNTIF($E$1200:E1213,Month_9!$D$4:$D$250),0)),"")</f>
        <v/>
      </c>
      <c r="I1214" t="str" cm="1">
        <f t="array" ref="I1214">IFERROR(INDEX(Month_9!$B$4:$B$250,MATCH(0,COUNTIF($I$1200:I1213,Month_9!$B$4:$B$250),0)),"")</f>
        <v/>
      </c>
    </row>
    <row r="1215" spans="5:9">
      <c r="E1215" t="str" cm="1">
        <f t="array" ref="E1215">IFERROR(INDEX(Month_9!$D$4:$D$250,MATCH(0,COUNTIF($E$1200:E1214,Month_9!$D$4:$D$250),0)),"")</f>
        <v/>
      </c>
      <c r="I1215" t="str" cm="1">
        <f t="array" ref="I1215">IFERROR(INDEX(Month_9!$B$4:$B$250,MATCH(0,COUNTIF($I$1200:I1214,Month_9!$B$4:$B$250),0)),"")</f>
        <v/>
      </c>
    </row>
    <row r="1216" spans="5:9">
      <c r="E1216" t="str" cm="1">
        <f t="array" ref="E1216">IFERROR(INDEX(Month_9!$D$4:$D$250,MATCH(0,COUNTIF($E$1200:E1215,Month_9!$D$4:$D$250),0)),"")</f>
        <v/>
      </c>
      <c r="I1216" t="str" cm="1">
        <f t="array" ref="I1216">IFERROR(INDEX(Month_9!$B$4:$B$250,MATCH(0,COUNTIF($I$1200:I1215,Month_9!$B$4:$B$250),0)),"")</f>
        <v/>
      </c>
    </row>
    <row r="1217" spans="5:9">
      <c r="E1217" t="str" cm="1">
        <f t="array" ref="E1217">IFERROR(INDEX(Month_9!$D$4:$D$250,MATCH(0,COUNTIF($E$1200:E1216,Month_9!$D$4:$D$250),0)),"")</f>
        <v/>
      </c>
      <c r="I1217" t="str" cm="1">
        <f t="array" ref="I1217">IFERROR(INDEX(Month_9!$B$4:$B$250,MATCH(0,COUNTIF($I$1200:I1216,Month_9!$B$4:$B$250),0)),"")</f>
        <v/>
      </c>
    </row>
    <row r="1218" spans="5:9">
      <c r="E1218" t="str" cm="1">
        <f t="array" ref="E1218">IFERROR(INDEX(Month_9!$D$4:$D$250,MATCH(0,COUNTIF($E$1200:E1217,Month_9!$D$4:$D$250),0)),"")</f>
        <v/>
      </c>
      <c r="I1218" t="str" cm="1">
        <f t="array" ref="I1218">IFERROR(INDEX(Month_9!$B$4:$B$250,MATCH(0,COUNTIF($I$1200:I1217,Month_9!$B$4:$B$250),0)),"")</f>
        <v/>
      </c>
    </row>
    <row r="1219" spans="5:9">
      <c r="E1219" t="str" cm="1">
        <f t="array" ref="E1219">IFERROR(INDEX(Month_9!$D$4:$D$250,MATCH(0,COUNTIF($E$1200:E1218,Month_9!$D$4:$D$250),0)),"")</f>
        <v/>
      </c>
      <c r="I1219" t="str" cm="1">
        <f t="array" ref="I1219">IFERROR(INDEX(Month_9!$B$4:$B$250,MATCH(0,COUNTIF($I$1200:I1218,Month_9!$B$4:$B$250),0)),"")</f>
        <v/>
      </c>
    </row>
    <row r="1220" spans="5:9">
      <c r="E1220" t="str" cm="1">
        <f t="array" ref="E1220">IFERROR(INDEX(Month_9!$D$4:$D$250,MATCH(0,COUNTIF($E$1200:E1219,Month_9!$D$4:$D$250),0)),"")</f>
        <v/>
      </c>
      <c r="I1220" t="str" cm="1">
        <f t="array" ref="I1220">IFERROR(INDEX(Month_9!$B$4:$B$250,MATCH(0,COUNTIF($I$1200:I1219,Month_9!$B$4:$B$250),0)),"")</f>
        <v/>
      </c>
    </row>
    <row r="1221" spans="5:9">
      <c r="E1221" t="str" cm="1">
        <f t="array" ref="E1221">IFERROR(INDEX(Month_9!$D$4:$D$250,MATCH(0,COUNTIF($E$1200:E1220,Month_9!$D$4:$D$250),0)),"")</f>
        <v/>
      </c>
      <c r="I1221" t="str" cm="1">
        <f t="array" ref="I1221">IFERROR(INDEX(Month_9!$B$4:$B$250,MATCH(0,COUNTIF($I$1200:I1220,Month_9!$B$4:$B$250),0)),"")</f>
        <v/>
      </c>
    </row>
    <row r="1222" spans="5:9">
      <c r="E1222" t="str" cm="1">
        <f t="array" ref="E1222">IFERROR(INDEX(Month_9!$D$4:$D$250,MATCH(0,COUNTIF($E$1200:E1221,Month_9!$D$4:$D$250),0)),"")</f>
        <v/>
      </c>
      <c r="I1222" t="str" cm="1">
        <f t="array" ref="I1222">IFERROR(INDEX(Month_9!$B$4:$B$250,MATCH(0,COUNTIF($I$1200:I1221,Month_9!$B$4:$B$250),0)),"")</f>
        <v/>
      </c>
    </row>
    <row r="1223" spans="5:9">
      <c r="E1223" t="str" cm="1">
        <f t="array" ref="E1223">IFERROR(INDEX(Month_9!$D$4:$D$250,MATCH(0,COUNTIF($E$1200:E1222,Month_9!$D$4:$D$250),0)),"")</f>
        <v/>
      </c>
      <c r="I1223" t="str" cm="1">
        <f t="array" ref="I1223">IFERROR(INDEX(Month_9!$B$4:$B$250,MATCH(0,COUNTIF($I$1200:I1222,Month_9!$B$4:$B$250),0)),"")</f>
        <v/>
      </c>
    </row>
    <row r="1224" spans="5:9">
      <c r="E1224" t="str" cm="1">
        <f t="array" ref="E1224">IFERROR(INDEX(Month_9!$D$4:$D$250,MATCH(0,COUNTIF($E$1200:E1223,Month_9!$D$4:$D$250),0)),"")</f>
        <v/>
      </c>
      <c r="I1224" t="str" cm="1">
        <f t="array" ref="I1224">IFERROR(INDEX(Month_9!$B$4:$B$250,MATCH(0,COUNTIF($I$1200:I1223,Month_9!$B$4:$B$250),0)),"")</f>
        <v/>
      </c>
    </row>
    <row r="1225" spans="5:9">
      <c r="E1225" t="str" cm="1">
        <f t="array" ref="E1225">IFERROR(INDEX(Month_9!$D$4:$D$250,MATCH(0,COUNTIF($E$1200:E1224,Month_9!$D$4:$D$250),0)),"")</f>
        <v/>
      </c>
      <c r="I1225" t="str" cm="1">
        <f t="array" ref="I1225">IFERROR(INDEX(Month_9!$B$4:$B$250,MATCH(0,COUNTIF($I$1200:I1224,Month_9!$B$4:$B$250),0)),"")</f>
        <v/>
      </c>
    </row>
    <row r="1226" spans="5:9">
      <c r="E1226" t="str" cm="1">
        <f t="array" ref="E1226">IFERROR(INDEX(Month_9!$D$4:$D$250,MATCH(0,COUNTIF($E$1200:E1225,Month_9!$D$4:$D$250),0)),"")</f>
        <v/>
      </c>
      <c r="I1226" t="str" cm="1">
        <f t="array" ref="I1226">IFERROR(INDEX(Month_9!$B$4:$B$250,MATCH(0,COUNTIF($I$1200:I1225,Month_9!$B$4:$B$250),0)),"")</f>
        <v/>
      </c>
    </row>
    <row r="1227" spans="5:9">
      <c r="E1227" t="str" cm="1">
        <f t="array" ref="E1227">IFERROR(INDEX(Month_9!$D$4:$D$250,MATCH(0,COUNTIF($E$1200:E1226,Month_9!$D$4:$D$250),0)),"")</f>
        <v/>
      </c>
      <c r="I1227" t="str" cm="1">
        <f t="array" ref="I1227">IFERROR(INDEX(Month_9!$B$4:$B$250,MATCH(0,COUNTIF($I$1200:I1226,Month_9!$B$4:$B$250),0)),"")</f>
        <v/>
      </c>
    </row>
    <row r="1228" spans="5:9">
      <c r="E1228" t="str" cm="1">
        <f t="array" ref="E1228">IFERROR(INDEX(Month_9!$D$4:$D$250,MATCH(0,COUNTIF($E$1200:E1227,Month_9!$D$4:$D$250),0)),"")</f>
        <v/>
      </c>
      <c r="I1228" t="str" cm="1">
        <f t="array" ref="I1228">IFERROR(INDEX(Month_9!$B$4:$B$250,MATCH(0,COUNTIF($I$1200:I1227,Month_9!$B$4:$B$250),0)),"")</f>
        <v/>
      </c>
    </row>
    <row r="1229" spans="5:9">
      <c r="E1229" t="str" cm="1">
        <f t="array" ref="E1229">IFERROR(INDEX(Month_9!$D$4:$D$250,MATCH(0,COUNTIF($E$1200:E1228,Month_9!$D$4:$D$250),0)),"")</f>
        <v/>
      </c>
      <c r="I1229" t="str" cm="1">
        <f t="array" ref="I1229">IFERROR(INDEX(Month_9!$B$4:$B$250,MATCH(0,COUNTIF($I$1200:I1228,Month_9!$B$4:$B$250),0)),"")</f>
        <v/>
      </c>
    </row>
    <row r="1230" spans="5:9">
      <c r="E1230" t="str" cm="1">
        <f t="array" ref="E1230">IFERROR(INDEX(Month_9!$D$4:$D$250,MATCH(0,COUNTIF($E$1200:E1229,Month_9!$D$4:$D$250),0)),"")</f>
        <v/>
      </c>
      <c r="I1230" t="str" cm="1">
        <f t="array" ref="I1230">IFERROR(INDEX(Month_9!$B$4:$B$250,MATCH(0,COUNTIF($I$1200:I1229,Month_9!$B$4:$B$250),0)),"")</f>
        <v/>
      </c>
    </row>
    <row r="1231" spans="5:9">
      <c r="E1231" t="str" cm="1">
        <f t="array" ref="E1231">IFERROR(INDEX(Month_9!$D$4:$D$250,MATCH(0,COUNTIF($E$1200:E1230,Month_9!$D$4:$D$250),0)),"")</f>
        <v/>
      </c>
      <c r="I1231" t="str" cm="1">
        <f t="array" ref="I1231">IFERROR(INDEX(Month_9!$B$4:$B$250,MATCH(0,COUNTIF($I$1200:I1230,Month_9!$B$4:$B$250),0)),"")</f>
        <v/>
      </c>
    </row>
    <row r="1232" spans="5:9">
      <c r="E1232" t="str" cm="1">
        <f t="array" ref="E1232">IFERROR(INDEX(Month_9!$D$4:$D$250,MATCH(0,COUNTIF($E$1200:E1231,Month_9!$D$4:$D$250),0)),"")</f>
        <v/>
      </c>
      <c r="I1232" t="str" cm="1">
        <f t="array" ref="I1232">IFERROR(INDEX(Month_9!$B$4:$B$250,MATCH(0,COUNTIF($I$1200:I1231,Month_9!$B$4:$B$250),0)),"")</f>
        <v/>
      </c>
    </row>
    <row r="1233" spans="5:9">
      <c r="E1233" t="str" cm="1">
        <f t="array" ref="E1233">IFERROR(INDEX(Month_9!$D$4:$D$250,MATCH(0,COUNTIF($E$1200:E1232,Month_9!$D$4:$D$250),0)),"")</f>
        <v/>
      </c>
      <c r="I1233" t="str" cm="1">
        <f t="array" ref="I1233">IFERROR(INDEX(Month_9!$B$4:$B$250,MATCH(0,COUNTIF($I$1200:I1232,Month_9!$B$4:$B$250),0)),"")</f>
        <v/>
      </c>
    </row>
    <row r="1234" spans="5:9">
      <c r="E1234" t="str" cm="1">
        <f t="array" ref="E1234">IFERROR(INDEX(Month_9!$D$4:$D$250,MATCH(0,COUNTIF($E$1200:E1233,Month_9!$D$4:$D$250),0)),"")</f>
        <v/>
      </c>
      <c r="I1234" t="str" cm="1">
        <f t="array" ref="I1234">IFERROR(INDEX(Month_9!$B$4:$B$250,MATCH(0,COUNTIF($I$1200:I1233,Month_9!$B$4:$B$250),0)),"")</f>
        <v/>
      </c>
    </row>
    <row r="1235" spans="5:9">
      <c r="E1235" t="str" cm="1">
        <f t="array" ref="E1235">IFERROR(INDEX(Month_9!$D$4:$D$250,MATCH(0,COUNTIF($E$1200:E1234,Month_9!$D$4:$D$250),0)),"")</f>
        <v/>
      </c>
      <c r="I1235" t="str" cm="1">
        <f t="array" ref="I1235">IFERROR(INDEX(Month_9!$B$4:$B$250,MATCH(0,COUNTIF($I$1200:I1234,Month_9!$B$4:$B$250),0)),"")</f>
        <v/>
      </c>
    </row>
    <row r="1236" spans="5:9">
      <c r="E1236" t="str" cm="1">
        <f t="array" ref="E1236">IFERROR(INDEX(Month_9!$D$4:$D$250,MATCH(0,COUNTIF($E$1200:E1235,Month_9!$D$4:$D$250),0)),"")</f>
        <v/>
      </c>
      <c r="I1236" t="str" cm="1">
        <f t="array" ref="I1236">IFERROR(INDEX(Month_9!$B$4:$B$250,MATCH(0,COUNTIF($I$1200:I1235,Month_9!$B$4:$B$250),0)),"")</f>
        <v/>
      </c>
    </row>
    <row r="1237" spans="5:9">
      <c r="E1237" t="str" cm="1">
        <f t="array" ref="E1237">IFERROR(INDEX(Month_9!$D$4:$D$250,MATCH(0,COUNTIF($E$1200:E1236,Month_9!$D$4:$D$250),0)),"")</f>
        <v/>
      </c>
      <c r="I1237" t="str" cm="1">
        <f t="array" ref="I1237">IFERROR(INDEX(Month_9!$B$4:$B$250,MATCH(0,COUNTIF($I$1200:I1236,Month_9!$B$4:$B$250),0)),"")</f>
        <v/>
      </c>
    </row>
    <row r="1238" spans="5:9">
      <c r="E1238" t="str" cm="1">
        <f t="array" ref="E1238">IFERROR(INDEX(Month_9!$D$4:$D$250,MATCH(0,COUNTIF($E$1200:E1237,Month_9!$D$4:$D$250),0)),"")</f>
        <v/>
      </c>
      <c r="I1238" t="str" cm="1">
        <f t="array" ref="I1238">IFERROR(INDEX(Month_9!$B$4:$B$250,MATCH(0,COUNTIF($I$1200:I1237,Month_9!$B$4:$B$250),0)),"")</f>
        <v/>
      </c>
    </row>
    <row r="1239" spans="5:9">
      <c r="E1239" t="str" cm="1">
        <f t="array" ref="E1239">IFERROR(INDEX(Month_9!$D$4:$D$250,MATCH(0,COUNTIF($E$1200:E1238,Month_9!$D$4:$D$250),0)),"")</f>
        <v/>
      </c>
      <c r="I1239" t="str" cm="1">
        <f t="array" ref="I1239">IFERROR(INDEX(Month_9!$B$4:$B$250,MATCH(0,COUNTIF($I$1200:I1238,Month_9!$B$4:$B$250),0)),"")</f>
        <v/>
      </c>
    </row>
    <row r="1240" spans="5:9">
      <c r="E1240" t="str" cm="1">
        <f t="array" ref="E1240">IFERROR(INDEX(Month_9!$D$4:$D$250,MATCH(0,COUNTIF($E$1200:E1239,Month_9!$D$4:$D$250),0)),"")</f>
        <v/>
      </c>
      <c r="I1240" t="str" cm="1">
        <f t="array" ref="I1240">IFERROR(INDEX(Month_9!$B$4:$B$250,MATCH(0,COUNTIF($I$1200:I1239,Month_9!$B$4:$B$250),0)),"")</f>
        <v/>
      </c>
    </row>
    <row r="1241" spans="5:9">
      <c r="E1241" t="str" cm="1">
        <f t="array" ref="E1241">IFERROR(INDEX(Month_9!$D$4:$D$250,MATCH(0,COUNTIF($E$1200:E1240,Month_9!$D$4:$D$250),0)),"")</f>
        <v/>
      </c>
      <c r="I1241" t="str" cm="1">
        <f t="array" ref="I1241">IFERROR(INDEX(Month_9!$B$4:$B$250,MATCH(0,COUNTIF($I$1200:I1240,Month_9!$B$4:$B$250),0)),"")</f>
        <v/>
      </c>
    </row>
    <row r="1242" spans="5:9">
      <c r="E1242" t="str" cm="1">
        <f t="array" ref="E1242">IFERROR(INDEX(Month_9!$D$4:$D$250,MATCH(0,COUNTIF($E$1200:E1241,Month_9!$D$4:$D$250),0)),"")</f>
        <v/>
      </c>
      <c r="I1242" t="str" cm="1">
        <f t="array" ref="I1242">IFERROR(INDEX(Month_9!$B$4:$B$250,MATCH(0,COUNTIF($I$1200:I1241,Month_9!$B$4:$B$250),0)),"")</f>
        <v/>
      </c>
    </row>
    <row r="1243" spans="5:9">
      <c r="E1243" t="str" cm="1">
        <f t="array" ref="E1243">IFERROR(INDEX(Month_9!$D$4:$D$250,MATCH(0,COUNTIF($E$1200:E1242,Month_9!$D$4:$D$250),0)),"")</f>
        <v/>
      </c>
      <c r="I1243" t="str" cm="1">
        <f t="array" ref="I1243">IFERROR(INDEX(Month_9!$B$4:$B$250,MATCH(0,COUNTIF($I$1200:I1242,Month_9!$B$4:$B$250),0)),"")</f>
        <v/>
      </c>
    </row>
    <row r="1244" spans="5:9">
      <c r="E1244" t="str" cm="1">
        <f t="array" ref="E1244">IFERROR(INDEX(Month_9!$D$4:$D$250,MATCH(0,COUNTIF($E$1200:E1243,Month_9!$D$4:$D$250),0)),"")</f>
        <v/>
      </c>
      <c r="I1244" t="str" cm="1">
        <f t="array" ref="I1244">IFERROR(INDEX(Month_9!$B$4:$B$250,MATCH(0,COUNTIF($I$1200:I1243,Month_9!$B$4:$B$250),0)),"")</f>
        <v/>
      </c>
    </row>
    <row r="1245" spans="5:9">
      <c r="E1245" t="str" cm="1">
        <f t="array" ref="E1245">IFERROR(INDEX(Month_9!$D$4:$D$250,MATCH(0,COUNTIF($E$1200:E1244,Month_9!$D$4:$D$250),0)),"")</f>
        <v/>
      </c>
      <c r="I1245" t="str" cm="1">
        <f t="array" ref="I1245">IFERROR(INDEX(Month_9!$B$4:$B$250,MATCH(0,COUNTIF($I$1200:I1244,Month_9!$B$4:$B$250),0)),"")</f>
        <v/>
      </c>
    </row>
    <row r="1246" spans="5:9">
      <c r="E1246" t="str" cm="1">
        <f t="array" ref="E1246">IFERROR(INDEX(Month_9!$D$4:$D$250,MATCH(0,COUNTIF($E$1200:E1245,Month_9!$D$4:$D$250),0)),"")</f>
        <v/>
      </c>
      <c r="I1246" t="str" cm="1">
        <f t="array" ref="I1246">IFERROR(INDEX(Month_9!$B$4:$B$250,MATCH(0,COUNTIF($I$1200:I1245,Month_9!$B$4:$B$250),0)),"")</f>
        <v/>
      </c>
    </row>
    <row r="1247" spans="5:9">
      <c r="E1247" t="str" cm="1">
        <f t="array" ref="E1247">IFERROR(INDEX(Month_9!$D$4:$D$250,MATCH(0,COUNTIF($E$1200:E1246,Month_9!$D$4:$D$250),0)),"")</f>
        <v/>
      </c>
      <c r="I1247" t="str" cm="1">
        <f t="array" ref="I1247">IFERROR(INDEX(Month_9!$B$4:$B$250,MATCH(0,COUNTIF($I$1200:I1246,Month_9!$B$4:$B$250),0)),"")</f>
        <v/>
      </c>
    </row>
    <row r="1248" spans="5:9">
      <c r="E1248" t="str" cm="1">
        <f t="array" ref="E1248">IFERROR(INDEX(Month_9!$D$4:$D$250,MATCH(0,COUNTIF($E$1200:E1247,Month_9!$D$4:$D$250),0)),"")</f>
        <v/>
      </c>
      <c r="I1248" t="str" cm="1">
        <f t="array" ref="I1248">IFERROR(INDEX(Month_9!$B$4:$B$250,MATCH(0,COUNTIF($I$1200:I1247,Month_9!$B$4:$B$250),0)),"")</f>
        <v/>
      </c>
    </row>
    <row r="1249" spans="5:9">
      <c r="E1249" t="str" cm="1">
        <f t="array" ref="E1249">IFERROR(INDEX(Month_9!$D$4:$D$250,MATCH(0,COUNTIF($E$1200:E1248,Month_9!$D$4:$D$250),0)),"")</f>
        <v/>
      </c>
      <c r="I1249" t="str" cm="1">
        <f t="array" ref="I1249">IFERROR(INDEX(Month_9!$B$4:$B$250,MATCH(0,COUNTIF($I$1200:I1248,Month_9!$B$4:$B$250),0)),"")</f>
        <v/>
      </c>
    </row>
    <row r="1250" spans="5:9">
      <c r="E1250" t="str" cm="1">
        <f t="array" ref="E1250">IFERROR(INDEX(Month_9!$D$4:$D$250,MATCH(0,COUNTIF($E$1200:E1249,Month_9!$D$4:$D$250),0)),"")</f>
        <v/>
      </c>
      <c r="I1250" t="str" cm="1">
        <f t="array" ref="I1250">IFERROR(INDEX(Month_9!$B$4:$B$250,MATCH(0,COUNTIF($I$1200:I1249,Month_9!$B$4:$B$250),0)),"")</f>
        <v/>
      </c>
    </row>
    <row r="1251" spans="5:9">
      <c r="E1251" t="str" cm="1">
        <f t="array" ref="E1251">IFERROR(INDEX(Month_9!$D$4:$D$250,MATCH(0,COUNTIF($E$1200:E1250,Month_9!$D$4:$D$250),0)),"")</f>
        <v/>
      </c>
      <c r="I1251" t="str" cm="1">
        <f t="array" ref="I1251">IFERROR(INDEX(Month_9!$B$4:$B$250,MATCH(0,COUNTIF($I$1200:I1250,Month_9!$B$4:$B$250),0)),"")</f>
        <v/>
      </c>
    </row>
    <row r="1252" spans="5:9">
      <c r="E1252" t="str" cm="1">
        <f t="array" ref="E1252">IFERROR(INDEX(Month_9!$D$4:$D$250,MATCH(0,COUNTIF($E$1200:E1251,Month_9!$D$4:$D$250),0)),"")</f>
        <v/>
      </c>
      <c r="I1252" t="str" cm="1">
        <f t="array" ref="I1252">IFERROR(INDEX(Month_9!$B$4:$B$250,MATCH(0,COUNTIF($I$1200:I1251,Month_9!$B$4:$B$250),0)),"")</f>
        <v/>
      </c>
    </row>
    <row r="1253" spans="5:9">
      <c r="E1253" t="str" cm="1">
        <f t="array" ref="E1253">IFERROR(INDEX(Month_9!$D$4:$D$250,MATCH(0,COUNTIF($E$1200:E1252,Month_9!$D$4:$D$250),0)),"")</f>
        <v/>
      </c>
      <c r="I1253" t="str" cm="1">
        <f t="array" ref="I1253">IFERROR(INDEX(Month_9!$B$4:$B$250,MATCH(0,COUNTIF($I$1200:I1252,Month_9!$B$4:$B$250),0)),"")</f>
        <v/>
      </c>
    </row>
    <row r="1254" spans="5:9">
      <c r="E1254" t="str" cm="1">
        <f t="array" ref="E1254">IFERROR(INDEX(Month_9!$D$4:$D$250,MATCH(0,COUNTIF($E$1200:E1253,Month_9!$D$4:$D$250),0)),"")</f>
        <v/>
      </c>
      <c r="I1254" t="str" cm="1">
        <f t="array" ref="I1254">IFERROR(INDEX(Month_9!$B$4:$B$250,MATCH(0,COUNTIF($I$1200:I1253,Month_9!$B$4:$B$250),0)),"")</f>
        <v/>
      </c>
    </row>
    <row r="1255" spans="5:9">
      <c r="E1255" t="str" cm="1">
        <f t="array" ref="E1255">IFERROR(INDEX(Month_9!$D$4:$D$250,MATCH(0,COUNTIF($E$1200:E1254,Month_9!$D$4:$D$250),0)),"")</f>
        <v/>
      </c>
      <c r="I1255" t="str" cm="1">
        <f t="array" ref="I1255">IFERROR(INDEX(Month_9!$B$4:$B$250,MATCH(0,COUNTIF($I$1200:I1254,Month_9!$B$4:$B$250),0)),"")</f>
        <v/>
      </c>
    </row>
    <row r="1256" spans="5:9">
      <c r="E1256" t="str" cm="1">
        <f t="array" ref="E1256">IFERROR(INDEX(Month_9!$D$4:$D$250,MATCH(0,COUNTIF($E$1200:E1255,Month_9!$D$4:$D$250),0)),"")</f>
        <v/>
      </c>
      <c r="I1256" t="str" cm="1">
        <f t="array" ref="I1256">IFERROR(INDEX(Month_9!$B$4:$B$250,MATCH(0,COUNTIF($I$1200:I1255,Month_9!$B$4:$B$250),0)),"")</f>
        <v/>
      </c>
    </row>
    <row r="1257" spans="5:9">
      <c r="E1257" t="str" cm="1">
        <f t="array" ref="E1257">IFERROR(INDEX(Month_9!$D$4:$D$250,MATCH(0,COUNTIF($E$1200:E1256,Month_9!$D$4:$D$250),0)),"")</f>
        <v/>
      </c>
      <c r="I1257" t="str" cm="1">
        <f t="array" ref="I1257">IFERROR(INDEX(Month_9!$B$4:$B$250,MATCH(0,COUNTIF($I$1200:I1256,Month_9!$B$4:$B$250),0)),"")</f>
        <v/>
      </c>
    </row>
    <row r="1258" spans="5:9">
      <c r="E1258" t="str" cm="1">
        <f t="array" ref="E1258">IFERROR(INDEX(Month_9!$D$4:$D$250,MATCH(0,COUNTIF($E$1200:E1257,Month_9!$D$4:$D$250),0)),"")</f>
        <v/>
      </c>
      <c r="I1258" t="str" cm="1">
        <f t="array" ref="I1258">IFERROR(INDEX(Month_9!$B$4:$B$250,MATCH(0,COUNTIF($I$1200:I1257,Month_9!$B$4:$B$250),0)),"")</f>
        <v/>
      </c>
    </row>
    <row r="1259" spans="5:9">
      <c r="E1259" t="str" cm="1">
        <f t="array" ref="E1259">IFERROR(INDEX(Month_9!$D$4:$D$250,MATCH(0,COUNTIF($E$1200:E1258,Month_9!$D$4:$D$250),0)),"")</f>
        <v/>
      </c>
      <c r="I1259" t="str" cm="1">
        <f t="array" ref="I1259">IFERROR(INDEX(Month_9!$B$4:$B$250,MATCH(0,COUNTIF($I$1200:I1258,Month_9!$B$4:$B$250),0)),"")</f>
        <v/>
      </c>
    </row>
    <row r="1260" spans="5:9">
      <c r="E1260" t="str" cm="1">
        <f t="array" ref="E1260">IFERROR(INDEX(Month_9!$D$4:$D$250,MATCH(0,COUNTIF($E$1200:E1259,Month_9!$D$4:$D$250),0)),"")</f>
        <v/>
      </c>
      <c r="I1260" t="str" cm="1">
        <f t="array" ref="I1260">IFERROR(INDEX(Month_9!$B$4:$B$250,MATCH(0,COUNTIF($I$1200:I1259,Month_9!$B$4:$B$250),0)),"")</f>
        <v/>
      </c>
    </row>
    <row r="1261" spans="5:9">
      <c r="E1261" t="str" cm="1">
        <f t="array" ref="E1261">IFERROR(INDEX(Month_9!$D$4:$D$250,MATCH(0,COUNTIF($E$1200:E1260,Month_9!$D$4:$D$250),0)),"")</f>
        <v/>
      </c>
      <c r="I1261" t="str" cm="1">
        <f t="array" ref="I1261">IFERROR(INDEX(Month_9!$B$4:$B$250,MATCH(0,COUNTIF($I$1200:I1260,Month_9!$B$4:$B$250),0)),"")</f>
        <v/>
      </c>
    </row>
    <row r="1262" spans="5:9">
      <c r="E1262" t="str" cm="1">
        <f t="array" ref="E1262">IFERROR(INDEX(Month_9!$D$4:$D$250,MATCH(0,COUNTIF($E$1200:E1261,Month_9!$D$4:$D$250),0)),"")</f>
        <v/>
      </c>
      <c r="I1262" t="str" cm="1">
        <f t="array" ref="I1262">IFERROR(INDEX(Month_9!$B$4:$B$250,MATCH(0,COUNTIF($I$1200:I1261,Month_9!$B$4:$B$250),0)),"")</f>
        <v/>
      </c>
    </row>
    <row r="1263" spans="5:9">
      <c r="E1263" t="str" cm="1">
        <f t="array" ref="E1263">IFERROR(INDEX(Month_9!$D$4:$D$250,MATCH(0,COUNTIF($E$1200:E1262,Month_9!$D$4:$D$250),0)),"")</f>
        <v/>
      </c>
      <c r="I1263" t="str" cm="1">
        <f t="array" ref="I1263">IFERROR(INDEX(Month_9!$B$4:$B$250,MATCH(0,COUNTIF($I$1200:I1262,Month_9!$B$4:$B$250),0)),"")</f>
        <v/>
      </c>
    </row>
    <row r="1264" spans="5:9">
      <c r="E1264" t="str" cm="1">
        <f t="array" ref="E1264">IFERROR(INDEX(Month_9!$D$4:$D$250,MATCH(0,COUNTIF($E$1200:E1263,Month_9!$D$4:$D$250),0)),"")</f>
        <v/>
      </c>
      <c r="I1264" t="str" cm="1">
        <f t="array" ref="I1264">IFERROR(INDEX(Month_9!$B$4:$B$250,MATCH(0,COUNTIF($I$1200:I1263,Month_9!$B$4:$B$250),0)),"")</f>
        <v/>
      </c>
    </row>
    <row r="1265" spans="5:9">
      <c r="E1265" t="str" cm="1">
        <f t="array" ref="E1265">IFERROR(INDEX(Month_9!$D$4:$D$250,MATCH(0,COUNTIF($E$1200:E1264,Month_9!$D$4:$D$250),0)),"")</f>
        <v/>
      </c>
      <c r="I1265" t="str" cm="1">
        <f t="array" ref="I1265">IFERROR(INDEX(Month_9!$B$4:$B$250,MATCH(0,COUNTIF($I$1200:I1264,Month_9!$B$4:$B$250),0)),"")</f>
        <v/>
      </c>
    </row>
    <row r="1266" spans="5:9">
      <c r="E1266" t="str" cm="1">
        <f t="array" ref="E1266">IFERROR(INDEX(Month_9!$D$4:$D$250,MATCH(0,COUNTIF($E$1200:E1265,Month_9!$D$4:$D$250),0)),"")</f>
        <v/>
      </c>
      <c r="I1266" t="str" cm="1">
        <f t="array" ref="I1266">IFERROR(INDEX(Month_9!$B$4:$B$250,MATCH(0,COUNTIF($I$1200:I1265,Month_9!$B$4:$B$250),0)),"")</f>
        <v/>
      </c>
    </row>
    <row r="1267" spans="5:9">
      <c r="E1267" t="str" cm="1">
        <f t="array" ref="E1267">IFERROR(INDEX(Month_9!$D$4:$D$250,MATCH(0,COUNTIF($E$1200:E1266,Month_9!$D$4:$D$250),0)),"")</f>
        <v/>
      </c>
      <c r="I1267" t="str" cm="1">
        <f t="array" ref="I1267">IFERROR(INDEX(Month_9!$B$4:$B$250,MATCH(0,COUNTIF($I$1200:I1266,Month_9!$B$4:$B$250),0)),"")</f>
        <v/>
      </c>
    </row>
    <row r="1268" spans="5:9">
      <c r="E1268" t="str" cm="1">
        <f t="array" ref="E1268">IFERROR(INDEX(Month_9!$D$4:$D$250,MATCH(0,COUNTIF($E$1200:E1267,Month_9!$D$4:$D$250),0)),"")</f>
        <v/>
      </c>
      <c r="I1268" t="str" cm="1">
        <f t="array" ref="I1268">IFERROR(INDEX(Month_9!$B$4:$B$250,MATCH(0,COUNTIF($I$1200:I1267,Month_9!$B$4:$B$250),0)),"")</f>
        <v/>
      </c>
    </row>
    <row r="1269" spans="5:9">
      <c r="E1269" t="str" cm="1">
        <f t="array" ref="E1269">IFERROR(INDEX(Month_9!$D$4:$D$250,MATCH(0,COUNTIF($E$1200:E1268,Month_9!$D$4:$D$250),0)),"")</f>
        <v/>
      </c>
      <c r="I1269" t="str" cm="1">
        <f t="array" ref="I1269">IFERROR(INDEX(Month_9!$B$4:$B$250,MATCH(0,COUNTIF($I$1200:I1268,Month_9!$B$4:$B$250),0)),"")</f>
        <v/>
      </c>
    </row>
    <row r="1270" spans="5:9">
      <c r="E1270" t="str" cm="1">
        <f t="array" ref="E1270">IFERROR(INDEX(Month_9!$D$4:$D$250,MATCH(0,COUNTIF($E$1200:E1269,Month_9!$D$4:$D$250),0)),"")</f>
        <v/>
      </c>
      <c r="I1270" t="str" cm="1">
        <f t="array" ref="I1270">IFERROR(INDEX(Month_9!$B$4:$B$250,MATCH(0,COUNTIF($I$1200:I1269,Month_9!$B$4:$B$250),0)),"")</f>
        <v/>
      </c>
    </row>
    <row r="1271" spans="5:9">
      <c r="E1271" t="str" cm="1">
        <f t="array" ref="E1271">IFERROR(INDEX(Month_9!$D$4:$D$250,MATCH(0,COUNTIF($E$1200:E1270,Month_9!$D$4:$D$250),0)),"")</f>
        <v/>
      </c>
      <c r="I1271" t="str" cm="1">
        <f t="array" ref="I1271">IFERROR(INDEX(Month_9!$B$4:$B$250,MATCH(0,COUNTIF($I$1200:I1270,Month_9!$B$4:$B$250),0)),"")</f>
        <v/>
      </c>
    </row>
    <row r="1272" spans="5:9">
      <c r="E1272" t="str" cm="1">
        <f t="array" ref="E1272">IFERROR(INDEX(Month_9!$D$4:$D$250,MATCH(0,COUNTIF($E$1200:E1271,Month_9!$D$4:$D$250),0)),"")</f>
        <v/>
      </c>
      <c r="I1272" t="str" cm="1">
        <f t="array" ref="I1272">IFERROR(INDEX(Month_9!$B$4:$B$250,MATCH(0,COUNTIF($I$1200:I1271,Month_9!$B$4:$B$250),0)),"")</f>
        <v/>
      </c>
    </row>
    <row r="1273" spans="5:9">
      <c r="E1273" t="str" cm="1">
        <f t="array" ref="E1273">IFERROR(INDEX(Month_9!$D$4:$D$250,MATCH(0,COUNTIF($E$1200:E1272,Month_9!$D$4:$D$250),0)),"")</f>
        <v/>
      </c>
      <c r="I1273" t="str" cm="1">
        <f t="array" ref="I1273">IFERROR(INDEX(Month_9!$B$4:$B$250,MATCH(0,COUNTIF($I$1200:I1272,Month_9!$B$4:$B$250),0)),"")</f>
        <v/>
      </c>
    </row>
    <row r="1274" spans="5:9">
      <c r="E1274" t="str" cm="1">
        <f t="array" ref="E1274">IFERROR(INDEX(Month_9!$D$4:$D$250,MATCH(0,COUNTIF($E$1200:E1273,Month_9!$D$4:$D$250),0)),"")</f>
        <v/>
      </c>
      <c r="I1274" t="str" cm="1">
        <f t="array" ref="I1274">IFERROR(INDEX(Month_9!$B$4:$B$250,MATCH(0,COUNTIF($I$1200:I1273,Month_9!$B$4:$B$250),0)),"")</f>
        <v/>
      </c>
    </row>
    <row r="1275" spans="5:9">
      <c r="E1275" t="str" cm="1">
        <f t="array" ref="E1275">IFERROR(INDEX(Month_9!$D$4:$D$250,MATCH(0,COUNTIF($E$1200:E1274,Month_9!$D$4:$D$250),0)),"")</f>
        <v/>
      </c>
      <c r="I1275" t="str" cm="1">
        <f t="array" ref="I1275">IFERROR(INDEX(Month_9!$B$4:$B$250,MATCH(0,COUNTIF($I$1200:I1274,Month_9!$B$4:$B$250),0)),"")</f>
        <v/>
      </c>
    </row>
    <row r="1276" spans="5:9">
      <c r="E1276" t="str" cm="1">
        <f t="array" ref="E1276">IFERROR(INDEX(Month_9!$D$4:$D$250,MATCH(0,COUNTIF($E$1200:E1275,Month_9!$D$4:$D$250),0)),"")</f>
        <v/>
      </c>
      <c r="I1276" t="str" cm="1">
        <f t="array" ref="I1276">IFERROR(INDEX(Month_9!$B$4:$B$250,MATCH(0,COUNTIF($I$1200:I1275,Month_9!$B$4:$B$250),0)),"")</f>
        <v/>
      </c>
    </row>
    <row r="1277" spans="5:9">
      <c r="E1277" t="str" cm="1">
        <f t="array" ref="E1277">IFERROR(INDEX(Month_9!$D$4:$D$250,MATCH(0,COUNTIF($E$1200:E1276,Month_9!$D$4:$D$250),0)),"")</f>
        <v/>
      </c>
      <c r="I1277" t="str" cm="1">
        <f t="array" ref="I1277">IFERROR(INDEX(Month_9!$B$4:$B$250,MATCH(0,COUNTIF($I$1200:I1276,Month_9!$B$4:$B$250),0)),"")</f>
        <v/>
      </c>
    </row>
    <row r="1278" spans="5:9">
      <c r="E1278" t="str" cm="1">
        <f t="array" ref="E1278">IFERROR(INDEX(Month_9!$D$4:$D$250,MATCH(0,COUNTIF($E$1200:E1277,Month_9!$D$4:$D$250),0)),"")</f>
        <v/>
      </c>
      <c r="I1278" t="str" cm="1">
        <f t="array" ref="I1278">IFERROR(INDEX(Month_9!$B$4:$B$250,MATCH(0,COUNTIF($I$1200:I1277,Month_9!$B$4:$B$250),0)),"")</f>
        <v/>
      </c>
    </row>
    <row r="1279" spans="5:9">
      <c r="E1279" t="str" cm="1">
        <f t="array" ref="E1279">IFERROR(INDEX(Month_9!$D$4:$D$250,MATCH(0,COUNTIF($E$1200:E1278,Month_9!$D$4:$D$250),0)),"")</f>
        <v/>
      </c>
      <c r="I1279" t="str" cm="1">
        <f t="array" ref="I1279">IFERROR(INDEX(Month_9!$B$4:$B$250,MATCH(0,COUNTIF($I$1200:I1278,Month_9!$B$4:$B$250),0)),"")</f>
        <v/>
      </c>
    </row>
    <row r="1280" spans="5:9">
      <c r="E1280" t="str" cm="1">
        <f t="array" ref="E1280">IFERROR(INDEX(Month_9!$D$4:$D$250,MATCH(0,COUNTIF($E$1200:E1279,Month_9!$D$4:$D$250),0)),"")</f>
        <v/>
      </c>
      <c r="I1280" t="str" cm="1">
        <f t="array" ref="I1280">IFERROR(INDEX(Month_9!$B$4:$B$250,MATCH(0,COUNTIF($I$1200:I1279,Month_9!$B$4:$B$250),0)),"")</f>
        <v/>
      </c>
    </row>
    <row r="1281" spans="5:9">
      <c r="E1281" t="str" cm="1">
        <f t="array" ref="E1281">IFERROR(INDEX(Month_9!$D$4:$D$250,MATCH(0,COUNTIF($E$1200:E1280,Month_9!$D$4:$D$250),0)),"")</f>
        <v/>
      </c>
      <c r="I1281" t="str" cm="1">
        <f t="array" ref="I1281">IFERROR(INDEX(Month_9!$B$4:$B$250,MATCH(0,COUNTIF($I$1200:I1280,Month_9!$B$4:$B$250),0)),"")</f>
        <v/>
      </c>
    </row>
    <row r="1282" spans="5:9">
      <c r="E1282" t="str" cm="1">
        <f t="array" ref="E1282">IFERROR(INDEX(Month_9!$D$4:$D$250,MATCH(0,COUNTIF($E$1200:E1281,Month_9!$D$4:$D$250),0)),"")</f>
        <v/>
      </c>
      <c r="I1282" t="str" cm="1">
        <f t="array" ref="I1282">IFERROR(INDEX(Month_9!$B$4:$B$250,MATCH(0,COUNTIF($I$1200:I1281,Month_9!$B$4:$B$250),0)),"")</f>
        <v/>
      </c>
    </row>
    <row r="1283" spans="5:9">
      <c r="E1283" t="str" cm="1">
        <f t="array" ref="E1283">IFERROR(INDEX(Month_9!$D$4:$D$250,MATCH(0,COUNTIF($E$1200:E1282,Month_9!$D$4:$D$250),0)),"")</f>
        <v/>
      </c>
      <c r="I1283" t="str" cm="1">
        <f t="array" ref="I1283">IFERROR(INDEX(Month_9!$B$4:$B$250,MATCH(0,COUNTIF($I$1200:I1282,Month_9!$B$4:$B$250),0)),"")</f>
        <v/>
      </c>
    </row>
    <row r="1284" spans="5:9">
      <c r="E1284" t="str" cm="1">
        <f t="array" ref="E1284">IFERROR(INDEX(Month_9!$D$4:$D$250,MATCH(0,COUNTIF($E$1200:E1283,Month_9!$D$4:$D$250),0)),"")</f>
        <v/>
      </c>
      <c r="I1284" t="str" cm="1">
        <f t="array" ref="I1284">IFERROR(INDEX(Month_9!$B$4:$B$250,MATCH(0,COUNTIF($I$1200:I1283,Month_9!$B$4:$B$250),0)),"")</f>
        <v/>
      </c>
    </row>
    <row r="1285" spans="5:9">
      <c r="E1285" t="str" cm="1">
        <f t="array" ref="E1285">IFERROR(INDEX(Month_9!$D$4:$D$250,MATCH(0,COUNTIF($E$1200:E1284,Month_9!$D$4:$D$250),0)),"")</f>
        <v/>
      </c>
      <c r="I1285" t="str" cm="1">
        <f t="array" ref="I1285">IFERROR(INDEX(Month_9!$B$4:$B$250,MATCH(0,COUNTIF($I$1200:I1284,Month_9!$B$4:$B$250),0)),"")</f>
        <v/>
      </c>
    </row>
    <row r="1286" spans="5:9">
      <c r="E1286" t="str" cm="1">
        <f t="array" ref="E1286">IFERROR(INDEX(Month_9!$D$4:$D$250,MATCH(0,COUNTIF($E$1200:E1285,Month_9!$D$4:$D$250),0)),"")</f>
        <v/>
      </c>
      <c r="I1286" t="str" cm="1">
        <f t="array" ref="I1286">IFERROR(INDEX(Month_9!$B$4:$B$250,MATCH(0,COUNTIF($I$1200:I1285,Month_9!$B$4:$B$250),0)),"")</f>
        <v/>
      </c>
    </row>
    <row r="1287" spans="5:9">
      <c r="E1287" t="str" cm="1">
        <f t="array" ref="E1287">IFERROR(INDEX(Month_9!$D$4:$D$250,MATCH(0,COUNTIF($E$1200:E1286,Month_9!$D$4:$D$250),0)),"")</f>
        <v/>
      </c>
      <c r="I1287" t="str" cm="1">
        <f t="array" ref="I1287">IFERROR(INDEX(Month_9!$B$4:$B$250,MATCH(0,COUNTIF($I$1200:I1286,Month_9!$B$4:$B$250),0)),"")</f>
        <v/>
      </c>
    </row>
    <row r="1288" spans="5:9">
      <c r="E1288" t="str" cm="1">
        <f t="array" ref="E1288">IFERROR(INDEX(Month_9!$D$4:$D$250,MATCH(0,COUNTIF($E$1200:E1287,Month_9!$D$4:$D$250),0)),"")</f>
        <v/>
      </c>
      <c r="I1288" t="str" cm="1">
        <f t="array" ref="I1288">IFERROR(INDEX(Month_9!$B$4:$B$250,MATCH(0,COUNTIF($I$1200:I1287,Month_9!$B$4:$B$250),0)),"")</f>
        <v/>
      </c>
    </row>
    <row r="1289" spans="5:9">
      <c r="E1289" t="str" cm="1">
        <f t="array" ref="E1289">IFERROR(INDEX(Month_9!$D$4:$D$250,MATCH(0,COUNTIF($E$1200:E1288,Month_9!$D$4:$D$250),0)),"")</f>
        <v/>
      </c>
      <c r="I1289" t="str" cm="1">
        <f t="array" ref="I1289">IFERROR(INDEX(Month_9!$B$4:$B$250,MATCH(0,COUNTIF($I$1200:I1288,Month_9!$B$4:$B$250),0)),"")</f>
        <v/>
      </c>
    </row>
    <row r="1290" spans="5:9">
      <c r="E1290" t="str" cm="1">
        <f t="array" ref="E1290">IFERROR(INDEX(Month_9!$D$4:$D$250,MATCH(0,COUNTIF($E$1200:E1289,Month_9!$D$4:$D$250),0)),"")</f>
        <v/>
      </c>
      <c r="I1290" t="str" cm="1">
        <f t="array" ref="I1290">IFERROR(INDEX(Month_9!$B$4:$B$250,MATCH(0,COUNTIF($I$1200:I1289,Month_9!$B$4:$B$250),0)),"")</f>
        <v/>
      </c>
    </row>
    <row r="1291" spans="5:9">
      <c r="E1291" t="str" cm="1">
        <f t="array" ref="E1291">IFERROR(INDEX(Month_9!$D$4:$D$250,MATCH(0,COUNTIF($E$1200:E1290,Month_9!$D$4:$D$250),0)),"")</f>
        <v/>
      </c>
      <c r="I1291" t="str" cm="1">
        <f t="array" ref="I1291">IFERROR(INDEX(Month_9!$B$4:$B$250,MATCH(0,COUNTIF($I$1200:I1290,Month_9!$B$4:$B$250),0)),"")</f>
        <v/>
      </c>
    </row>
    <row r="1292" spans="5:9">
      <c r="E1292" t="str" cm="1">
        <f t="array" ref="E1292">IFERROR(INDEX(Month_9!$D$4:$D$250,MATCH(0,COUNTIF($E$1200:E1291,Month_9!$D$4:$D$250),0)),"")</f>
        <v/>
      </c>
      <c r="I1292" t="str" cm="1">
        <f t="array" ref="I1292">IFERROR(INDEX(Month_9!$B$4:$B$250,MATCH(0,COUNTIF($I$1200:I1291,Month_9!$B$4:$B$250),0)),"")</f>
        <v/>
      </c>
    </row>
    <row r="1293" spans="5:9">
      <c r="E1293" t="str" cm="1">
        <f t="array" ref="E1293">IFERROR(INDEX(Month_9!$D$4:$D$250,MATCH(0,COUNTIF($E$1200:E1292,Month_9!$D$4:$D$250),0)),"")</f>
        <v/>
      </c>
      <c r="I1293" t="str" cm="1">
        <f t="array" ref="I1293">IFERROR(INDEX(Month_9!$B$4:$B$250,MATCH(0,COUNTIF($I$1200:I1292,Month_9!$B$4:$B$250),0)),"")</f>
        <v/>
      </c>
    </row>
    <row r="1294" spans="5:9">
      <c r="E1294" t="str" cm="1">
        <f t="array" ref="E1294">IFERROR(INDEX(Month_9!$D$4:$D$250,MATCH(0,COUNTIF($E$1200:E1293,Month_9!$D$4:$D$250),0)),"")</f>
        <v/>
      </c>
      <c r="I1294" t="str" cm="1">
        <f t="array" ref="I1294">IFERROR(INDEX(Month_9!$B$4:$B$250,MATCH(0,COUNTIF($I$1200:I1293,Month_9!$B$4:$B$250),0)),"")</f>
        <v/>
      </c>
    </row>
    <row r="1295" spans="5:9">
      <c r="E1295" t="str" cm="1">
        <f t="array" ref="E1295">IFERROR(INDEX(Month_9!$D$4:$D$250,MATCH(0,COUNTIF($E$1200:E1294,Month_9!$D$4:$D$250),0)),"")</f>
        <v/>
      </c>
      <c r="I1295" t="str" cm="1">
        <f t="array" ref="I1295">IFERROR(INDEX(Month_9!$B$4:$B$250,MATCH(0,COUNTIF($I$1200:I1294,Month_9!$B$4:$B$250),0)),"")</f>
        <v/>
      </c>
    </row>
    <row r="1296" spans="5:9">
      <c r="E1296" t="str" cm="1">
        <f t="array" ref="E1296">IFERROR(INDEX(Month_9!$D$4:$D$250,MATCH(0,COUNTIF($E$1200:E1295,Month_9!$D$4:$D$250),0)),"")</f>
        <v/>
      </c>
      <c r="I1296" t="str" cm="1">
        <f t="array" ref="I1296">IFERROR(INDEX(Month_9!$B$4:$B$250,MATCH(0,COUNTIF($I$1200:I1295,Month_9!$B$4:$B$250),0)),"")</f>
        <v/>
      </c>
    </row>
    <row r="1297" spans="5:9">
      <c r="E1297" t="str" cm="1">
        <f t="array" ref="E1297">IFERROR(INDEX(Month_9!$D$4:$D$250,MATCH(0,COUNTIF($E$1200:E1296,Month_9!$D$4:$D$250),0)),"")</f>
        <v/>
      </c>
      <c r="I1297" t="str" cm="1">
        <f t="array" ref="I1297">IFERROR(INDEX(Month_9!$B$4:$B$250,MATCH(0,COUNTIF($I$1200:I1296,Month_9!$B$4:$B$250),0)),"")</f>
        <v/>
      </c>
    </row>
    <row r="1298" spans="5:9">
      <c r="E1298" t="str" cm="1">
        <f t="array" ref="E1298">IFERROR(INDEX(Month_9!$D$4:$D$250,MATCH(0,COUNTIF($E$1200:E1297,Month_9!$D$4:$D$250),0)),"")</f>
        <v/>
      </c>
      <c r="I1298" t="str" cm="1">
        <f t="array" ref="I1298">IFERROR(INDEX(Month_9!$B$4:$B$250,MATCH(0,COUNTIF($I$1200:I1297,Month_9!$B$4:$B$250),0)),"")</f>
        <v/>
      </c>
    </row>
    <row r="1299" spans="5:9">
      <c r="E1299" t="str" cm="1">
        <f t="array" ref="E1299">IFERROR(INDEX(Month_9!$D$4:$D$250,MATCH(0,COUNTIF($E$1200:E1298,Month_9!$D$4:$D$250),0)),"")</f>
        <v/>
      </c>
      <c r="I1299" t="str" cm="1">
        <f t="array" ref="I1299">IFERROR(INDEX(Month_9!$B$4:$B$250,MATCH(0,COUNTIF($I$1200:I1298,Month_9!$B$4:$B$250),0)),"")</f>
        <v/>
      </c>
    </row>
    <row r="1300" spans="5:9">
      <c r="E1300" t="str" cm="1">
        <f t="array" ref="E1300">IFERROR(INDEX(Month_9!$D$4:$D$250,MATCH(0,COUNTIF($E$1200:E1299,Month_9!$D$4:$D$250),0)),"")</f>
        <v/>
      </c>
      <c r="I1300" t="str" cm="1">
        <f t="array" ref="I1300">IFERROR(INDEX(Month_9!$B$4:$B$250,MATCH(0,COUNTIF($I$1200:I1299,Month_9!$B$4:$B$250),0)),"")</f>
        <v/>
      </c>
    </row>
    <row r="1301" spans="5:9">
      <c r="E1301" t="str" cm="1">
        <f t="array" ref="E1301">IFERROR(INDEX(Month_9!$D$4:$D$250,MATCH(0,COUNTIF($E$1200:E1300,Month_9!$D$4:$D$250),0)),"")</f>
        <v/>
      </c>
      <c r="I1301" t="str" cm="1">
        <f t="array" ref="I1301">IFERROR(INDEX(Month_9!$B$4:$B$250,MATCH(0,COUNTIF($I$1200:I1300,Month_9!$B$4:$B$250),0)),"")</f>
        <v/>
      </c>
    </row>
    <row r="1302" spans="5:9">
      <c r="E1302" t="str" cm="1">
        <f t="array" ref="E1302">IFERROR(INDEX(Month_9!$D$4:$D$250,MATCH(0,COUNTIF($E$1200:E1301,Month_9!$D$4:$D$250),0)),"")</f>
        <v/>
      </c>
      <c r="I1302" t="str" cm="1">
        <f t="array" ref="I1302">IFERROR(INDEX(Month_9!$B$4:$B$250,MATCH(0,COUNTIF($I$1200:I1301,Month_9!$B$4:$B$250),0)),"")</f>
        <v/>
      </c>
    </row>
    <row r="1303" spans="5:9">
      <c r="E1303" t="str" cm="1">
        <f t="array" ref="E1303">IFERROR(INDEX(Month_9!$D$4:$D$250,MATCH(0,COUNTIF($E$1200:E1302,Month_9!$D$4:$D$250),0)),"")</f>
        <v/>
      </c>
      <c r="I1303" t="str" cm="1">
        <f t="array" ref="I1303">IFERROR(INDEX(Month_9!$B$4:$B$250,MATCH(0,COUNTIF($I$1200:I1302,Month_9!$B$4:$B$250),0)),"")</f>
        <v/>
      </c>
    </row>
    <row r="1304" spans="5:9">
      <c r="E1304" t="str" cm="1">
        <f t="array" ref="E1304">IFERROR(INDEX(Month_9!$D$4:$D$250,MATCH(0,COUNTIF($E$1200:E1303,Month_9!$D$4:$D$250),0)),"")</f>
        <v/>
      </c>
      <c r="I1304" t="str" cm="1">
        <f t="array" ref="I1304">IFERROR(INDEX(Month_9!$B$4:$B$250,MATCH(0,COUNTIF($I$1200:I1303,Month_9!$B$4:$B$250),0)),"")</f>
        <v/>
      </c>
    </row>
    <row r="1305" spans="5:9">
      <c r="E1305" t="str" cm="1">
        <f t="array" ref="E1305">IFERROR(INDEX(Month_9!$D$4:$D$250,MATCH(0,COUNTIF($E$1200:E1304,Month_9!$D$4:$D$250),0)),"")</f>
        <v/>
      </c>
      <c r="I1305" t="str" cm="1">
        <f t="array" ref="I1305">IFERROR(INDEX(Month_9!$B$4:$B$250,MATCH(0,COUNTIF($I$1200:I1304,Month_9!$B$4:$B$250),0)),"")</f>
        <v/>
      </c>
    </row>
    <row r="1306" spans="5:9">
      <c r="E1306" t="str" cm="1">
        <f t="array" ref="E1306">IFERROR(INDEX(Month_9!$D$4:$D$250,MATCH(0,COUNTIF($E$1200:E1305,Month_9!$D$4:$D$250),0)),"")</f>
        <v/>
      </c>
      <c r="I1306" t="str" cm="1">
        <f t="array" ref="I1306">IFERROR(INDEX(Month_9!$B$4:$B$250,MATCH(0,COUNTIF($I$1200:I1305,Month_9!$B$4:$B$250),0)),"")</f>
        <v/>
      </c>
    </row>
    <row r="1307" spans="5:9">
      <c r="E1307" t="str" cm="1">
        <f t="array" ref="E1307">IFERROR(INDEX(Month_9!$D$4:$D$250,MATCH(0,COUNTIF($E$1200:E1306,Month_9!$D$4:$D$250),0)),"")</f>
        <v/>
      </c>
      <c r="I1307" t="str" cm="1">
        <f t="array" ref="I1307">IFERROR(INDEX(Month_9!$B$4:$B$250,MATCH(0,COUNTIF($I$1200:I1306,Month_9!$B$4:$B$250),0)),"")</f>
        <v/>
      </c>
    </row>
    <row r="1308" spans="5:9">
      <c r="E1308" t="str" cm="1">
        <f t="array" ref="E1308">IFERROR(INDEX(Month_9!$D$4:$D$250,MATCH(0,COUNTIF($E$1200:E1307,Month_9!$D$4:$D$250),0)),"")</f>
        <v/>
      </c>
      <c r="I1308" t="str" cm="1">
        <f t="array" ref="I1308">IFERROR(INDEX(Month_9!$B$4:$B$250,MATCH(0,COUNTIF($I$1200:I1307,Month_9!$B$4:$B$250),0)),"")</f>
        <v/>
      </c>
    </row>
    <row r="1309" spans="5:9">
      <c r="E1309" t="str" cm="1">
        <f t="array" ref="E1309">IFERROR(INDEX(Month_9!$D$4:$D$250,MATCH(0,COUNTIF($E$1200:E1308,Month_9!$D$4:$D$250),0)),"")</f>
        <v/>
      </c>
      <c r="I1309" t="str" cm="1">
        <f t="array" ref="I1309">IFERROR(INDEX(Month_9!$B$4:$B$250,MATCH(0,COUNTIF($I$1200:I1308,Month_9!$B$4:$B$250),0)),"")</f>
        <v/>
      </c>
    </row>
    <row r="1310" spans="5:9">
      <c r="E1310" t="str" cm="1">
        <f t="array" ref="E1310">IFERROR(INDEX(Month_9!$D$4:$D$250,MATCH(0,COUNTIF($E$1200:E1309,Month_9!$D$4:$D$250),0)),"")</f>
        <v/>
      </c>
      <c r="I1310" t="str" cm="1">
        <f t="array" ref="I1310">IFERROR(INDEX(Month_9!$B$4:$B$250,MATCH(0,COUNTIF($I$1200:I1309,Month_9!$B$4:$B$250),0)),"")</f>
        <v/>
      </c>
    </row>
    <row r="1311" spans="5:9">
      <c r="E1311" t="str" cm="1">
        <f t="array" ref="E1311">IFERROR(INDEX(Month_9!$D$4:$D$250,MATCH(0,COUNTIF($E$1200:E1310,Month_9!$D$4:$D$250),0)),"")</f>
        <v/>
      </c>
      <c r="I1311" t="str" cm="1">
        <f t="array" ref="I1311">IFERROR(INDEX(Month_9!$B$4:$B$250,MATCH(0,COUNTIF($I$1200:I1310,Month_9!$B$4:$B$250),0)),"")</f>
        <v/>
      </c>
    </row>
    <row r="1312" spans="5:9">
      <c r="E1312" t="str" cm="1">
        <f t="array" ref="E1312">IFERROR(INDEX(Month_9!$D$4:$D$250,MATCH(0,COUNTIF($E$1200:E1311,Month_9!$D$4:$D$250),0)),"")</f>
        <v/>
      </c>
      <c r="I1312" t="str" cm="1">
        <f t="array" ref="I1312">IFERROR(INDEX(Month_9!$B$4:$B$250,MATCH(0,COUNTIF($I$1200:I1311,Month_9!$B$4:$B$250),0)),"")</f>
        <v/>
      </c>
    </row>
    <row r="1313" spans="5:9">
      <c r="E1313" t="str" cm="1">
        <f t="array" ref="E1313">IFERROR(INDEX(Month_9!$D$4:$D$250,MATCH(0,COUNTIF($E$1200:E1312,Month_9!$D$4:$D$250),0)),"")</f>
        <v/>
      </c>
      <c r="I1313" t="str" cm="1">
        <f t="array" ref="I1313">IFERROR(INDEX(Month_9!$B$4:$B$250,MATCH(0,COUNTIF($I$1200:I1312,Month_9!$B$4:$B$250),0)),"")</f>
        <v/>
      </c>
    </row>
    <row r="1314" spans="5:9">
      <c r="E1314" t="str" cm="1">
        <f t="array" ref="E1314">IFERROR(INDEX(Month_9!$D$4:$D$250,MATCH(0,COUNTIF($E$1200:E1313,Month_9!$D$4:$D$250),0)),"")</f>
        <v/>
      </c>
      <c r="I1314" t="str" cm="1">
        <f t="array" ref="I1314">IFERROR(INDEX(Month_9!$B$4:$B$250,MATCH(0,COUNTIF($I$1200:I1313,Month_9!$B$4:$B$250),0)),"")</f>
        <v/>
      </c>
    </row>
    <row r="1315" spans="5:9">
      <c r="E1315" t="str" cm="1">
        <f t="array" ref="E1315">IFERROR(INDEX(Month_9!$D$4:$D$250,MATCH(0,COUNTIF($E$1200:E1314,Month_9!$D$4:$D$250),0)),"")</f>
        <v/>
      </c>
      <c r="I1315" t="str" cm="1">
        <f t="array" ref="I1315">IFERROR(INDEX(Month_9!$B$4:$B$250,MATCH(0,COUNTIF($I$1200:I1314,Month_9!$B$4:$B$250),0)),"")</f>
        <v/>
      </c>
    </row>
    <row r="1316" spans="5:9">
      <c r="E1316" t="str" cm="1">
        <f t="array" ref="E1316">IFERROR(INDEX(Month_9!$D$4:$D$250,MATCH(0,COUNTIF($E$1200:E1315,Month_9!$D$4:$D$250),0)),"")</f>
        <v/>
      </c>
      <c r="I1316" t="str" cm="1">
        <f t="array" ref="I1316">IFERROR(INDEX(Month_9!$B$4:$B$250,MATCH(0,COUNTIF($I$1200:I1315,Month_9!$B$4:$B$250),0)),"")</f>
        <v/>
      </c>
    </row>
    <row r="1317" spans="5:9">
      <c r="E1317" t="str" cm="1">
        <f t="array" ref="E1317">IFERROR(INDEX(Month_9!$D$4:$D$250,MATCH(0,COUNTIF($E$1200:E1316,Month_9!$D$4:$D$250),0)),"")</f>
        <v/>
      </c>
      <c r="I1317" t="str" cm="1">
        <f t="array" ref="I1317">IFERROR(INDEX(Month_9!$B$4:$B$250,MATCH(0,COUNTIF($I$1200:I1316,Month_9!$B$4:$B$250),0)),"")</f>
        <v/>
      </c>
    </row>
    <row r="1318" spans="5:9">
      <c r="E1318" t="str" cm="1">
        <f t="array" ref="E1318">IFERROR(INDEX(Month_9!$D$4:$D$250,MATCH(0,COUNTIF($E$1200:E1317,Month_9!$D$4:$D$250),0)),"")</f>
        <v/>
      </c>
      <c r="I1318" t="str" cm="1">
        <f t="array" ref="I1318">IFERROR(INDEX(Month_9!$B$4:$B$250,MATCH(0,COUNTIF($I$1200:I1317,Month_9!$B$4:$B$250),0)),"")</f>
        <v/>
      </c>
    </row>
    <row r="1319" spans="5:9">
      <c r="E1319" t="str" cm="1">
        <f t="array" ref="E1319">IFERROR(INDEX(Month_9!$D$4:$D$250,MATCH(0,COUNTIF($E$1200:E1318,Month_9!$D$4:$D$250),0)),"")</f>
        <v/>
      </c>
      <c r="I1319" t="str" cm="1">
        <f t="array" ref="I1319">IFERROR(INDEX(Month_9!$B$4:$B$250,MATCH(0,COUNTIF($I$1200:I1318,Month_9!$B$4:$B$250),0)),"")</f>
        <v/>
      </c>
    </row>
    <row r="1320" spans="5:9">
      <c r="E1320" t="str" cm="1">
        <f t="array" ref="E1320">IFERROR(INDEX(Month_9!$D$4:$D$250,MATCH(0,COUNTIF($E$1200:E1319,Month_9!$D$4:$D$250),0)),"")</f>
        <v/>
      </c>
      <c r="I1320" t="str" cm="1">
        <f t="array" ref="I1320">IFERROR(INDEX(Month_9!$B$4:$B$250,MATCH(0,COUNTIF($I$1200:I1319,Month_9!$B$4:$B$250),0)),"")</f>
        <v/>
      </c>
    </row>
    <row r="1321" spans="5:9">
      <c r="E1321" t="str" cm="1">
        <f t="array" ref="E1321">IFERROR(INDEX(Month_9!$D$4:$D$250,MATCH(0,COUNTIF($E$1200:E1320,Month_9!$D$4:$D$250),0)),"")</f>
        <v/>
      </c>
      <c r="I1321" t="str" cm="1">
        <f t="array" ref="I1321">IFERROR(INDEX(Month_9!$B$4:$B$250,MATCH(0,COUNTIF($I$1200:I1320,Month_9!$B$4:$B$250),0)),"")</f>
        <v/>
      </c>
    </row>
    <row r="1322" spans="5:9">
      <c r="E1322" t="str" cm="1">
        <f t="array" ref="E1322">IFERROR(INDEX(Month_9!$D$4:$D$250,MATCH(0,COUNTIF($E$1200:E1321,Month_9!$D$4:$D$250),0)),"")</f>
        <v/>
      </c>
      <c r="I1322" t="str" cm="1">
        <f t="array" ref="I1322">IFERROR(INDEX(Month_9!$B$4:$B$250,MATCH(0,COUNTIF($I$1200:I1321,Month_9!$B$4:$B$250),0)),"")</f>
        <v/>
      </c>
    </row>
    <row r="1323" spans="5:9">
      <c r="E1323" t="str" cm="1">
        <f t="array" ref="E1323">IFERROR(INDEX(Month_9!$D$4:$D$250,MATCH(0,COUNTIF($E$1200:E1322,Month_9!$D$4:$D$250),0)),"")</f>
        <v/>
      </c>
      <c r="I1323" t="str" cm="1">
        <f t="array" ref="I1323">IFERROR(INDEX(Month_9!$B$4:$B$250,MATCH(0,COUNTIF($I$1200:I1322,Month_9!$B$4:$B$250),0)),"")</f>
        <v/>
      </c>
    </row>
    <row r="1324" spans="5:9">
      <c r="E1324" t="str" cm="1">
        <f t="array" ref="E1324">IFERROR(INDEX(Month_9!$D$4:$D$250,MATCH(0,COUNTIF($E$1200:E1323,Month_9!$D$4:$D$250),0)),"")</f>
        <v/>
      </c>
      <c r="I1324" t="str" cm="1">
        <f t="array" ref="I1324">IFERROR(INDEX(Month_9!$B$4:$B$250,MATCH(0,COUNTIF($I$1200:I1323,Month_9!$B$4:$B$250),0)),"")</f>
        <v/>
      </c>
    </row>
    <row r="1325" spans="5:9">
      <c r="E1325" t="str" cm="1">
        <f t="array" ref="E1325">IFERROR(INDEX(Month_9!$D$4:$D$250,MATCH(0,COUNTIF($E$1200:E1324,Month_9!$D$4:$D$250),0)),"")</f>
        <v/>
      </c>
      <c r="I1325" t="str" cm="1">
        <f t="array" ref="I1325">IFERROR(INDEX(Month_9!$B$4:$B$250,MATCH(0,COUNTIF($I$1200:I1324,Month_9!$B$4:$B$250),0)),"")</f>
        <v/>
      </c>
    </row>
    <row r="1326" spans="5:9">
      <c r="E1326" t="str" cm="1">
        <f t="array" ref="E1326">IFERROR(INDEX(Month_9!$D$4:$D$250,MATCH(0,COUNTIF($E$1200:E1325,Month_9!$D$4:$D$250),0)),"")</f>
        <v/>
      </c>
      <c r="I1326" t="str" cm="1">
        <f t="array" ref="I1326">IFERROR(INDEX(Month_9!$B$4:$B$250,MATCH(0,COUNTIF($I$1200:I1325,Month_9!$B$4:$B$250),0)),"")</f>
        <v/>
      </c>
    </row>
    <row r="1327" spans="5:9">
      <c r="E1327" t="str" cm="1">
        <f t="array" ref="E1327">IFERROR(INDEX(Month_9!$D$4:$D$250,MATCH(0,COUNTIF($E$1200:E1326,Month_9!$D$4:$D$250),0)),"")</f>
        <v/>
      </c>
      <c r="I1327" t="str" cm="1">
        <f t="array" ref="I1327">IFERROR(INDEX(Month_9!$B$4:$B$250,MATCH(0,COUNTIF($I$1200:I1326,Month_9!$B$4:$B$250),0)),"")</f>
        <v/>
      </c>
    </row>
    <row r="1328" spans="5:9">
      <c r="E1328" t="str" cm="1">
        <f t="array" ref="E1328">IFERROR(INDEX(Month_9!$D$4:$D$250,MATCH(0,COUNTIF($E$1200:E1327,Month_9!$D$4:$D$250),0)),"")</f>
        <v/>
      </c>
      <c r="I1328" t="str" cm="1">
        <f t="array" ref="I1328">IFERROR(INDEX(Month_9!$B$4:$B$250,MATCH(0,COUNTIF($I$1200:I1327,Month_9!$B$4:$B$250),0)),"")</f>
        <v/>
      </c>
    </row>
    <row r="1329" spans="5:9">
      <c r="E1329" t="str" cm="1">
        <f t="array" ref="E1329">IFERROR(INDEX(Month_9!$D$4:$D$250,MATCH(0,COUNTIF($E$1200:E1328,Month_9!$D$4:$D$250),0)),"")</f>
        <v/>
      </c>
      <c r="I1329" t="str" cm="1">
        <f t="array" ref="I1329">IFERROR(INDEX(Month_9!$B$4:$B$250,MATCH(0,COUNTIF($I$1200:I1328,Month_9!$B$4:$B$250),0)),"")</f>
        <v/>
      </c>
    </row>
    <row r="1330" spans="5:9">
      <c r="E1330" t="str" cm="1">
        <f t="array" ref="E1330">IFERROR(INDEX(Month_9!$D$4:$D$250,MATCH(0,COUNTIF($E$1200:E1329,Month_9!$D$4:$D$250),0)),"")</f>
        <v/>
      </c>
      <c r="I1330" t="str" cm="1">
        <f t="array" ref="I1330">IFERROR(INDEX(Month_9!$B$4:$B$250,MATCH(0,COUNTIF($I$1200:I1329,Month_9!$B$4:$B$250),0)),"")</f>
        <v/>
      </c>
    </row>
    <row r="1331" spans="5:9">
      <c r="E1331" t="str" cm="1">
        <f t="array" ref="E1331">IFERROR(INDEX(Month_9!$D$4:$D$250,MATCH(0,COUNTIF($E$1200:E1330,Month_9!$D$4:$D$250),0)),"")</f>
        <v/>
      </c>
      <c r="I1331" t="str" cm="1">
        <f t="array" ref="I1331">IFERROR(INDEX(Month_9!$B$4:$B$250,MATCH(0,COUNTIF($I$1200:I1330,Month_9!$B$4:$B$250),0)),"")</f>
        <v/>
      </c>
    </row>
    <row r="1332" spans="5:9">
      <c r="E1332" t="str" cm="1">
        <f t="array" ref="E1332">IFERROR(INDEX(Month_9!$D$4:$D$250,MATCH(0,COUNTIF($E$1200:E1331,Month_9!$D$4:$D$250),0)),"")</f>
        <v/>
      </c>
      <c r="I1332" t="str" cm="1">
        <f t="array" ref="I1332">IFERROR(INDEX(Month_9!$B$4:$B$250,MATCH(0,COUNTIF($I$1200:I1331,Month_9!$B$4:$B$250),0)),"")</f>
        <v/>
      </c>
    </row>
    <row r="1333" spans="5:9">
      <c r="E1333" t="str" cm="1">
        <f t="array" ref="E1333">IFERROR(INDEX(Month_9!$D$4:$D$250,MATCH(0,COUNTIF($E$1200:E1332,Month_9!$D$4:$D$250),0)),"")</f>
        <v/>
      </c>
      <c r="I1333" t="str" cm="1">
        <f t="array" ref="I1333">IFERROR(INDEX(Month_9!$B$4:$B$250,MATCH(0,COUNTIF($I$1200:I1332,Month_9!$B$4:$B$250),0)),"")</f>
        <v/>
      </c>
    </row>
    <row r="1334" spans="5:9">
      <c r="E1334" t="str" cm="1">
        <f t="array" ref="E1334">IFERROR(INDEX(Month_9!$D$4:$D$250,MATCH(0,COUNTIF($E$1200:E1333,Month_9!$D$4:$D$250),0)),"")</f>
        <v/>
      </c>
      <c r="I1334" t="str" cm="1">
        <f t="array" ref="I1334">IFERROR(INDEX(Month_9!$B$4:$B$250,MATCH(0,COUNTIF($I$1200:I1333,Month_9!$B$4:$B$250),0)),"")</f>
        <v/>
      </c>
    </row>
    <row r="1335" spans="5:9">
      <c r="E1335" t="str" cm="1">
        <f t="array" ref="E1335">IFERROR(INDEX(Month_9!$D$4:$D$250,MATCH(0,COUNTIF($E$1200:E1334,Month_9!$D$4:$D$250),0)),"")</f>
        <v/>
      </c>
      <c r="I1335" t="str" cm="1">
        <f t="array" ref="I1335">IFERROR(INDEX(Month_9!$B$4:$B$250,MATCH(0,COUNTIF($I$1200:I1334,Month_9!$B$4:$B$250),0)),"")</f>
        <v/>
      </c>
    </row>
    <row r="1336" spans="5:9">
      <c r="E1336" t="str" cm="1">
        <f t="array" ref="E1336">IFERROR(INDEX(Month_9!$D$4:$D$250,MATCH(0,COUNTIF($E$1200:E1335,Month_9!$D$4:$D$250),0)),"")</f>
        <v/>
      </c>
      <c r="I1336" t="str" cm="1">
        <f t="array" ref="I1336">IFERROR(INDEX(Month_9!$B$4:$B$250,MATCH(0,COUNTIF($I$1200:I1335,Month_9!$B$4:$B$250),0)),"")</f>
        <v/>
      </c>
    </row>
    <row r="1337" spans="5:9">
      <c r="E1337" t="str" cm="1">
        <f t="array" ref="E1337">IFERROR(INDEX(Month_9!$D$4:$D$250,MATCH(0,COUNTIF($E$1200:E1336,Month_9!$D$4:$D$250),0)),"")</f>
        <v/>
      </c>
      <c r="I1337" t="str" cm="1">
        <f t="array" ref="I1337">IFERROR(INDEX(Month_9!$B$4:$B$250,MATCH(0,COUNTIF($I$1200:I1336,Month_9!$B$4:$B$250),0)),"")</f>
        <v/>
      </c>
    </row>
    <row r="1338" spans="5:9">
      <c r="E1338" t="str" cm="1">
        <f t="array" ref="E1338">IFERROR(INDEX(Month_9!$D$4:$D$250,MATCH(0,COUNTIF($E$1200:E1337,Month_9!$D$4:$D$250),0)),"")</f>
        <v/>
      </c>
      <c r="I1338" t="str" cm="1">
        <f t="array" ref="I1338">IFERROR(INDEX(Month_9!$B$4:$B$250,MATCH(0,COUNTIF($I$1200:I1337,Month_9!$B$4:$B$250),0)),"")</f>
        <v/>
      </c>
    </row>
    <row r="1339" spans="5:9">
      <c r="E1339" t="str" cm="1">
        <f t="array" ref="E1339">IFERROR(INDEX(Month_9!$D$4:$D$250,MATCH(0,COUNTIF($E$1200:E1338,Month_9!$D$4:$D$250),0)),"")</f>
        <v/>
      </c>
      <c r="I1339" t="str" cm="1">
        <f t="array" ref="I1339">IFERROR(INDEX(Month_9!$B$4:$B$250,MATCH(0,COUNTIF($I$1200:I1338,Month_9!$B$4:$B$250),0)),"")</f>
        <v/>
      </c>
    </row>
    <row r="1340" spans="5:9">
      <c r="E1340" t="str" cm="1">
        <f t="array" ref="E1340">IFERROR(INDEX(Month_9!$D$4:$D$250,MATCH(0,COUNTIF($E$1200:E1339,Month_9!$D$4:$D$250),0)),"")</f>
        <v/>
      </c>
      <c r="I1340" t="str" cm="1">
        <f t="array" ref="I1340">IFERROR(INDEX(Month_9!$B$4:$B$250,MATCH(0,COUNTIF($I$1200:I1339,Month_9!$B$4:$B$250),0)),"")</f>
        <v/>
      </c>
    </row>
    <row r="1341" spans="5:9">
      <c r="E1341" t="str" cm="1">
        <f t="array" ref="E1341">IFERROR(INDEX(Month_9!$D$4:$D$250,MATCH(0,COUNTIF($E$1200:E1340,Month_9!$D$4:$D$250),0)),"")</f>
        <v/>
      </c>
      <c r="I1341" t="str" cm="1">
        <f t="array" ref="I1341">IFERROR(INDEX(Month_9!$B$4:$B$250,MATCH(0,COUNTIF($I$1200:I1340,Month_9!$B$4:$B$250),0)),"")</f>
        <v/>
      </c>
    </row>
    <row r="1342" spans="5:9">
      <c r="E1342" t="str" cm="1">
        <f t="array" ref="E1342">IFERROR(INDEX(Month_9!$D$4:$D$250,MATCH(0,COUNTIF($E$1200:E1341,Month_9!$D$4:$D$250),0)),"")</f>
        <v/>
      </c>
      <c r="I1342" t="str" cm="1">
        <f t="array" ref="I1342">IFERROR(INDEX(Month_9!$B$4:$B$250,MATCH(0,COUNTIF($I$1200:I1341,Month_9!$B$4:$B$250),0)),"")</f>
        <v/>
      </c>
    </row>
    <row r="1343" spans="5:9">
      <c r="E1343" t="str" cm="1">
        <f t="array" ref="E1343">IFERROR(INDEX(Month_9!$D$4:$D$250,MATCH(0,COUNTIF($E$1200:E1342,Month_9!$D$4:$D$250),0)),"")</f>
        <v/>
      </c>
      <c r="I1343" t="str" cm="1">
        <f t="array" ref="I1343">IFERROR(INDEX(Month_9!$B$4:$B$250,MATCH(0,COUNTIF($I$1200:I1342,Month_9!$B$4:$B$250),0)),"")</f>
        <v/>
      </c>
    </row>
    <row r="1344" spans="5:9">
      <c r="E1344" t="str" cm="1">
        <f t="array" ref="E1344">IFERROR(INDEX(Month_9!$D$4:$D$250,MATCH(0,COUNTIF($E$1200:E1343,Month_9!$D$4:$D$250),0)),"")</f>
        <v/>
      </c>
      <c r="I1344" t="str" cm="1">
        <f t="array" ref="I1344">IFERROR(INDEX(Month_9!$B$4:$B$250,MATCH(0,COUNTIF($I$1200:I1343,Month_9!$B$4:$B$250),0)),"")</f>
        <v/>
      </c>
    </row>
    <row r="1345" spans="5:9">
      <c r="E1345" t="str" cm="1">
        <f t="array" ref="E1345">IFERROR(INDEX(Month_9!$D$4:$D$250,MATCH(0,COUNTIF($E$1200:E1344,Month_9!$D$4:$D$250),0)),"")</f>
        <v/>
      </c>
      <c r="I1345" t="str" cm="1">
        <f t="array" ref="I1345">IFERROR(INDEX(Month_9!$B$4:$B$250,MATCH(0,COUNTIF($I$1200:I1344,Month_9!$B$4:$B$250),0)),"")</f>
        <v/>
      </c>
    </row>
    <row r="1346" spans="5:9">
      <c r="E1346" t="str" cm="1">
        <f t="array" ref="E1346">IFERROR(INDEX(Month_9!$D$4:$D$250,MATCH(0,COUNTIF($E$1200:E1345,Month_9!$D$4:$D$250),0)),"")</f>
        <v/>
      </c>
      <c r="I1346" t="str" cm="1">
        <f t="array" ref="I1346">IFERROR(INDEX(Month_9!$B$4:$B$250,MATCH(0,COUNTIF($I$1200:I1345,Month_9!$B$4:$B$250),0)),"")</f>
        <v/>
      </c>
    </row>
    <row r="1347" spans="5:9">
      <c r="E1347" t="str" cm="1">
        <f t="array" ref="E1347">IFERROR(INDEX(Month_9!$D$4:$D$250,MATCH(0,COUNTIF($E$1200:E1346,Month_9!$D$4:$D$250),0)),"")</f>
        <v/>
      </c>
      <c r="I1347" t="str" cm="1">
        <f t="array" ref="I1347">IFERROR(INDEX(Month_9!$B$4:$B$250,MATCH(0,COUNTIF($I$1200:I1346,Month_9!$B$4:$B$250),0)),"")</f>
        <v/>
      </c>
    </row>
    <row r="1348" spans="5:9">
      <c r="E1348" t="str" cm="1">
        <f t="array" ref="E1348">IFERROR(INDEX(Month_9!$D$4:$D$250,MATCH(0,COUNTIF($E$1200:E1347,Month_9!$D$4:$D$250),0)),"")</f>
        <v/>
      </c>
      <c r="I1348" t="str" cm="1">
        <f t="array" ref="I1348">IFERROR(INDEX(Month_9!$B$4:$B$250,MATCH(0,COUNTIF($I$1200:I1347,Month_9!$B$4:$B$250),0)),"")</f>
        <v/>
      </c>
    </row>
    <row r="1349" spans="5:9">
      <c r="E1349" t="str" cm="1">
        <f t="array" ref="E1349">IFERROR(INDEX(Month_9!$D$4:$D$250,MATCH(0,COUNTIF($E$1200:E1348,Month_9!$D$4:$D$250),0)),"")</f>
        <v/>
      </c>
      <c r="I1349" t="str" cm="1">
        <f t="array" ref="I1349">IFERROR(INDEX(Month_9!$B$4:$B$250,MATCH(0,COUNTIF($I$1200:I1348,Month_9!$B$4:$B$250),0)),"")</f>
        <v/>
      </c>
    </row>
    <row r="1350" spans="5:9">
      <c r="E1350" t="str" cm="1">
        <f t="array" ref="E1350">IFERROR(INDEX(Month_9!$D$4:$D$250,MATCH(0,COUNTIF($E$1200:E1349,Month_9!$D$4:$D$250),0)),"")</f>
        <v/>
      </c>
      <c r="I1350" t="str" cm="1">
        <f t="array" ref="I1350">IFERROR(INDEX(Month_9!$B$4:$B$250,MATCH(0,COUNTIF($I$1200:I1349,Month_9!$B$4:$B$250),0)),"")</f>
        <v/>
      </c>
    </row>
    <row r="1351" spans="5:9">
      <c r="E1351" cm="1">
        <f t="array" ref="E1351">IFERROR(INDEX(Month_10!$D$4:$D$250,MATCH(0,COUNTIF($E$1350:E1350,Month_10!$D$4:$D$250),0)),"")</f>
        <v>0</v>
      </c>
      <c r="I1351" cm="1">
        <f t="array" ref="I1351">IFERROR(INDEX(Month_10!$B$4:$B$250,MATCH(0,COUNTIF($I$1350:I1350,Month_10!$B$4:$B$250),0)),"")</f>
        <v>0</v>
      </c>
    </row>
    <row r="1352" spans="5:9">
      <c r="E1352" t="str" cm="1">
        <f t="array" ref="E1352">IFERROR(INDEX(Month_10!$D$4:$D$250,MATCH(0,COUNTIF($E$1350:E1351,Month_10!$D$4:$D$250),0)),"")</f>
        <v/>
      </c>
      <c r="I1352" t="str" cm="1">
        <f t="array" ref="I1352">IFERROR(INDEX(Month_10!$B$4:$B$250,MATCH(0,COUNTIF($I$1350:I1351,Month_10!$B$4:$B$250),0)),"")</f>
        <v/>
      </c>
    </row>
    <row r="1353" spans="5:9">
      <c r="E1353" t="str" cm="1">
        <f t="array" ref="E1353">IFERROR(INDEX(Month_10!$D$4:$D$250,MATCH(0,COUNTIF($E$1350:E1352,Month_10!$D$4:$D$250),0)),"")</f>
        <v/>
      </c>
      <c r="I1353" t="str" cm="1">
        <f t="array" ref="I1353">IFERROR(INDEX(Month_10!$B$4:$B$250,MATCH(0,COUNTIF($I$1350:I1352,Month_10!$B$4:$B$250),0)),"")</f>
        <v/>
      </c>
    </row>
    <row r="1354" spans="5:9">
      <c r="E1354" t="str" cm="1">
        <f t="array" ref="E1354">IFERROR(INDEX(Month_10!$D$4:$D$250,MATCH(0,COUNTIF($E$1350:E1353,Month_10!$D$4:$D$250),0)),"")</f>
        <v/>
      </c>
      <c r="I1354" t="str" cm="1">
        <f t="array" ref="I1354">IFERROR(INDEX(Month_10!$B$4:$B$250,MATCH(0,COUNTIF($I$1350:I1353,Month_10!$B$4:$B$250),0)),"")</f>
        <v/>
      </c>
    </row>
    <row r="1355" spans="5:9">
      <c r="E1355" t="str" cm="1">
        <f t="array" ref="E1355">IFERROR(INDEX(Month_10!$D$4:$D$250,MATCH(0,COUNTIF($E$1350:E1354,Month_10!$D$4:$D$250),0)),"")</f>
        <v/>
      </c>
      <c r="I1355" t="str" cm="1">
        <f t="array" ref="I1355">IFERROR(INDEX(Month_10!$B$4:$B$250,MATCH(0,COUNTIF($I$1350:I1354,Month_10!$B$4:$B$250),0)),"")</f>
        <v/>
      </c>
    </row>
    <row r="1356" spans="5:9">
      <c r="E1356" t="str" cm="1">
        <f t="array" ref="E1356">IFERROR(INDEX(Month_10!$D$4:$D$250,MATCH(0,COUNTIF($E$1350:E1355,Month_10!$D$4:$D$250),0)),"")</f>
        <v/>
      </c>
      <c r="I1356" t="str" cm="1">
        <f t="array" ref="I1356">IFERROR(INDEX(Month_10!$B$4:$B$250,MATCH(0,COUNTIF($I$1350:I1355,Month_10!$B$4:$B$250),0)),"")</f>
        <v/>
      </c>
    </row>
    <row r="1357" spans="5:9">
      <c r="E1357" t="str" cm="1">
        <f t="array" ref="E1357">IFERROR(INDEX(Month_10!$D$4:$D$250,MATCH(0,COUNTIF($E$1350:E1356,Month_10!$D$4:$D$250),0)),"")</f>
        <v/>
      </c>
      <c r="I1357" t="str" cm="1">
        <f t="array" ref="I1357">IFERROR(INDEX(Month_10!$B$4:$B$250,MATCH(0,COUNTIF($I$1350:I1356,Month_10!$B$4:$B$250),0)),"")</f>
        <v/>
      </c>
    </row>
    <row r="1358" spans="5:9">
      <c r="E1358" t="str" cm="1">
        <f t="array" ref="E1358">IFERROR(INDEX(Month_10!$D$4:$D$250,MATCH(0,COUNTIF($E$1350:E1357,Month_10!$D$4:$D$250),0)),"")</f>
        <v/>
      </c>
      <c r="I1358" t="str" cm="1">
        <f t="array" ref="I1358">IFERROR(INDEX(Month_10!$B$4:$B$250,MATCH(0,COUNTIF($I$1350:I1357,Month_10!$B$4:$B$250),0)),"")</f>
        <v/>
      </c>
    </row>
    <row r="1359" spans="5:9">
      <c r="E1359" t="str" cm="1">
        <f t="array" ref="E1359">IFERROR(INDEX(Month_10!$D$4:$D$250,MATCH(0,COUNTIF($E$1350:E1358,Month_10!$D$4:$D$250),0)),"")</f>
        <v/>
      </c>
      <c r="I1359" t="str" cm="1">
        <f t="array" ref="I1359">IFERROR(INDEX(Month_10!$B$4:$B$250,MATCH(0,COUNTIF($I$1350:I1358,Month_10!$B$4:$B$250),0)),"")</f>
        <v/>
      </c>
    </row>
    <row r="1360" spans="5:9">
      <c r="E1360" t="str" cm="1">
        <f t="array" ref="E1360">IFERROR(INDEX(Month_10!$D$4:$D$250,MATCH(0,COUNTIF($E$1350:E1359,Month_10!$D$4:$D$250),0)),"")</f>
        <v/>
      </c>
      <c r="I1360" t="str" cm="1">
        <f t="array" ref="I1360">IFERROR(INDEX(Month_10!$B$4:$B$250,MATCH(0,COUNTIF($I$1350:I1359,Month_10!$B$4:$B$250),0)),"")</f>
        <v/>
      </c>
    </row>
    <row r="1361" spans="5:9">
      <c r="E1361" t="str" cm="1">
        <f t="array" ref="E1361">IFERROR(INDEX(Month_10!$D$4:$D$250,MATCH(0,COUNTIF($E$1350:E1360,Month_10!$D$4:$D$250),0)),"")</f>
        <v/>
      </c>
      <c r="I1361" t="str" cm="1">
        <f t="array" ref="I1361">IFERROR(INDEX(Month_10!$B$4:$B$250,MATCH(0,COUNTIF($I$1350:I1360,Month_10!$B$4:$B$250),0)),"")</f>
        <v/>
      </c>
    </row>
    <row r="1362" spans="5:9">
      <c r="E1362" t="str" cm="1">
        <f t="array" ref="E1362">IFERROR(INDEX(Month_10!$D$4:$D$250,MATCH(0,COUNTIF($E$1350:E1361,Month_10!$D$4:$D$250),0)),"")</f>
        <v/>
      </c>
      <c r="I1362" t="str" cm="1">
        <f t="array" ref="I1362">IFERROR(INDEX(Month_10!$B$4:$B$250,MATCH(0,COUNTIF($I$1350:I1361,Month_10!$B$4:$B$250),0)),"")</f>
        <v/>
      </c>
    </row>
    <row r="1363" spans="5:9">
      <c r="E1363" t="str" cm="1">
        <f t="array" ref="E1363">IFERROR(INDEX(Month_10!$D$4:$D$250,MATCH(0,COUNTIF($E$1350:E1362,Month_10!$D$4:$D$250),0)),"")</f>
        <v/>
      </c>
      <c r="I1363" t="str" cm="1">
        <f t="array" ref="I1363">IFERROR(INDEX(Month_10!$B$4:$B$250,MATCH(0,COUNTIF($I$1350:I1362,Month_10!$B$4:$B$250),0)),"")</f>
        <v/>
      </c>
    </row>
    <row r="1364" spans="5:9">
      <c r="E1364" t="str" cm="1">
        <f t="array" ref="E1364">IFERROR(INDEX(Month_10!$D$4:$D$250,MATCH(0,COUNTIF($E$1350:E1363,Month_10!$D$4:$D$250),0)),"")</f>
        <v/>
      </c>
      <c r="I1364" t="str" cm="1">
        <f t="array" ref="I1364">IFERROR(INDEX(Month_10!$B$4:$B$250,MATCH(0,COUNTIF($I$1350:I1363,Month_10!$B$4:$B$250),0)),"")</f>
        <v/>
      </c>
    </row>
    <row r="1365" spans="5:9">
      <c r="E1365" t="str" cm="1">
        <f t="array" ref="E1365">IFERROR(INDEX(Month_10!$D$4:$D$250,MATCH(0,COUNTIF($E$1350:E1364,Month_10!$D$4:$D$250),0)),"")</f>
        <v/>
      </c>
      <c r="I1365" t="str" cm="1">
        <f t="array" ref="I1365">IFERROR(INDEX(Month_10!$B$4:$B$250,MATCH(0,COUNTIF($I$1350:I1364,Month_10!$B$4:$B$250),0)),"")</f>
        <v/>
      </c>
    </row>
    <row r="1366" spans="5:9">
      <c r="E1366" t="str" cm="1">
        <f t="array" ref="E1366">IFERROR(INDEX(Month_10!$D$4:$D$250,MATCH(0,COUNTIF($E$1350:E1365,Month_10!$D$4:$D$250),0)),"")</f>
        <v/>
      </c>
      <c r="I1366" t="str" cm="1">
        <f t="array" ref="I1366">IFERROR(INDEX(Month_10!$B$4:$B$250,MATCH(0,COUNTIF($I$1350:I1365,Month_10!$B$4:$B$250),0)),"")</f>
        <v/>
      </c>
    </row>
    <row r="1367" spans="5:9">
      <c r="E1367" t="str" cm="1">
        <f t="array" ref="E1367">IFERROR(INDEX(Month_10!$D$4:$D$250,MATCH(0,COUNTIF($E$1350:E1366,Month_10!$D$4:$D$250),0)),"")</f>
        <v/>
      </c>
      <c r="I1367" t="str" cm="1">
        <f t="array" ref="I1367">IFERROR(INDEX(Month_10!$B$4:$B$250,MATCH(0,COUNTIF($I$1350:I1366,Month_10!$B$4:$B$250),0)),"")</f>
        <v/>
      </c>
    </row>
    <row r="1368" spans="5:9">
      <c r="E1368" t="str" cm="1">
        <f t="array" ref="E1368">IFERROR(INDEX(Month_10!$D$4:$D$250,MATCH(0,COUNTIF($E$1350:E1367,Month_10!$D$4:$D$250),0)),"")</f>
        <v/>
      </c>
      <c r="I1368" t="str" cm="1">
        <f t="array" ref="I1368">IFERROR(INDEX(Month_10!$B$4:$B$250,MATCH(0,COUNTIF($I$1350:I1367,Month_10!$B$4:$B$250),0)),"")</f>
        <v/>
      </c>
    </row>
    <row r="1369" spans="5:9">
      <c r="E1369" t="str" cm="1">
        <f t="array" ref="E1369">IFERROR(INDEX(Month_10!$D$4:$D$250,MATCH(0,COUNTIF($E$1350:E1368,Month_10!$D$4:$D$250),0)),"")</f>
        <v/>
      </c>
      <c r="I1369" t="str" cm="1">
        <f t="array" ref="I1369">IFERROR(INDEX(Month_10!$B$4:$B$250,MATCH(0,COUNTIF($I$1350:I1368,Month_10!$B$4:$B$250),0)),"")</f>
        <v/>
      </c>
    </row>
    <row r="1370" spans="5:9">
      <c r="E1370" t="str" cm="1">
        <f t="array" ref="E1370">IFERROR(INDEX(Month_10!$D$4:$D$250,MATCH(0,COUNTIF($E$1350:E1369,Month_10!$D$4:$D$250),0)),"")</f>
        <v/>
      </c>
      <c r="I1370" t="str" cm="1">
        <f t="array" ref="I1370">IFERROR(INDEX(Month_10!$B$4:$B$250,MATCH(0,COUNTIF($I$1350:I1369,Month_10!$B$4:$B$250),0)),"")</f>
        <v/>
      </c>
    </row>
    <row r="1371" spans="5:9">
      <c r="E1371" t="str" cm="1">
        <f t="array" ref="E1371">IFERROR(INDEX(Month_10!$D$4:$D$250,MATCH(0,COUNTIF($E$1350:E1370,Month_10!$D$4:$D$250),0)),"")</f>
        <v/>
      </c>
      <c r="I1371" t="str" cm="1">
        <f t="array" ref="I1371">IFERROR(INDEX(Month_10!$B$4:$B$250,MATCH(0,COUNTIF($I$1350:I1370,Month_10!$B$4:$B$250),0)),"")</f>
        <v/>
      </c>
    </row>
    <row r="1372" spans="5:9">
      <c r="E1372" t="str" cm="1">
        <f t="array" ref="E1372">IFERROR(INDEX(Month_10!$D$4:$D$250,MATCH(0,COUNTIF($E$1350:E1371,Month_10!$D$4:$D$250),0)),"")</f>
        <v/>
      </c>
      <c r="I1372" t="str" cm="1">
        <f t="array" ref="I1372">IFERROR(INDEX(Month_10!$B$4:$B$250,MATCH(0,COUNTIF($I$1350:I1371,Month_10!$B$4:$B$250),0)),"")</f>
        <v/>
      </c>
    </row>
    <row r="1373" spans="5:9">
      <c r="E1373" t="str" cm="1">
        <f t="array" ref="E1373">IFERROR(INDEX(Month_10!$D$4:$D$250,MATCH(0,COUNTIF($E$1350:E1372,Month_10!$D$4:$D$250),0)),"")</f>
        <v/>
      </c>
      <c r="I1373" t="str" cm="1">
        <f t="array" ref="I1373">IFERROR(INDEX(Month_10!$B$4:$B$250,MATCH(0,COUNTIF($I$1350:I1372,Month_10!$B$4:$B$250),0)),"")</f>
        <v/>
      </c>
    </row>
    <row r="1374" spans="5:9">
      <c r="E1374" t="str" cm="1">
        <f t="array" ref="E1374">IFERROR(INDEX(Month_10!$D$4:$D$250,MATCH(0,COUNTIF($E$1350:E1373,Month_10!$D$4:$D$250),0)),"")</f>
        <v/>
      </c>
      <c r="I1374" t="str" cm="1">
        <f t="array" ref="I1374">IFERROR(INDEX(Month_10!$B$4:$B$250,MATCH(0,COUNTIF($I$1350:I1373,Month_10!$B$4:$B$250),0)),"")</f>
        <v/>
      </c>
    </row>
    <row r="1375" spans="5:9">
      <c r="E1375" t="str" cm="1">
        <f t="array" ref="E1375">IFERROR(INDEX(Month_10!$D$4:$D$250,MATCH(0,COUNTIF($E$1350:E1374,Month_10!$D$4:$D$250),0)),"")</f>
        <v/>
      </c>
      <c r="I1375" t="str" cm="1">
        <f t="array" ref="I1375">IFERROR(INDEX(Month_10!$B$4:$B$250,MATCH(0,COUNTIF($I$1350:I1374,Month_10!$B$4:$B$250),0)),"")</f>
        <v/>
      </c>
    </row>
    <row r="1376" spans="5:9">
      <c r="E1376" t="str" cm="1">
        <f t="array" ref="E1376">IFERROR(INDEX(Month_10!$D$4:$D$250,MATCH(0,COUNTIF($E$1350:E1375,Month_10!$D$4:$D$250),0)),"")</f>
        <v/>
      </c>
      <c r="I1376" t="str" cm="1">
        <f t="array" ref="I1376">IFERROR(INDEX(Month_10!$B$4:$B$250,MATCH(0,COUNTIF($I$1350:I1375,Month_10!$B$4:$B$250),0)),"")</f>
        <v/>
      </c>
    </row>
    <row r="1377" spans="5:9">
      <c r="E1377" t="str" cm="1">
        <f t="array" ref="E1377">IFERROR(INDEX(Month_10!$D$4:$D$250,MATCH(0,COUNTIF($E$1350:E1376,Month_10!$D$4:$D$250),0)),"")</f>
        <v/>
      </c>
      <c r="I1377" t="str" cm="1">
        <f t="array" ref="I1377">IFERROR(INDEX(Month_10!$B$4:$B$250,MATCH(0,COUNTIF($I$1350:I1376,Month_10!$B$4:$B$250),0)),"")</f>
        <v/>
      </c>
    </row>
    <row r="1378" spans="5:9">
      <c r="E1378" t="str" cm="1">
        <f t="array" ref="E1378">IFERROR(INDEX(Month_10!$D$4:$D$250,MATCH(0,COUNTIF($E$1350:E1377,Month_10!$D$4:$D$250),0)),"")</f>
        <v/>
      </c>
      <c r="I1378" t="str" cm="1">
        <f t="array" ref="I1378">IFERROR(INDEX(Month_10!$B$4:$B$250,MATCH(0,COUNTIF($I$1350:I1377,Month_10!$B$4:$B$250),0)),"")</f>
        <v/>
      </c>
    </row>
    <row r="1379" spans="5:9">
      <c r="E1379" t="str" cm="1">
        <f t="array" ref="E1379">IFERROR(INDEX(Month_10!$D$4:$D$250,MATCH(0,COUNTIF($E$1350:E1378,Month_10!$D$4:$D$250),0)),"")</f>
        <v/>
      </c>
      <c r="I1379" t="str" cm="1">
        <f t="array" ref="I1379">IFERROR(INDEX(Month_10!$B$4:$B$250,MATCH(0,COUNTIF($I$1350:I1378,Month_10!$B$4:$B$250),0)),"")</f>
        <v/>
      </c>
    </row>
    <row r="1380" spans="5:9">
      <c r="E1380" t="str" cm="1">
        <f t="array" ref="E1380">IFERROR(INDEX(Month_10!$D$4:$D$250,MATCH(0,COUNTIF($E$1350:E1379,Month_10!$D$4:$D$250),0)),"")</f>
        <v/>
      </c>
      <c r="I1380" t="str" cm="1">
        <f t="array" ref="I1380">IFERROR(INDEX(Month_10!$B$4:$B$250,MATCH(0,COUNTIF($I$1350:I1379,Month_10!$B$4:$B$250),0)),"")</f>
        <v/>
      </c>
    </row>
    <row r="1381" spans="5:9">
      <c r="E1381" t="str" cm="1">
        <f t="array" ref="E1381">IFERROR(INDEX(Month_10!$D$4:$D$250,MATCH(0,COUNTIF($E$1350:E1380,Month_10!$D$4:$D$250),0)),"")</f>
        <v/>
      </c>
      <c r="I1381" t="str" cm="1">
        <f t="array" ref="I1381">IFERROR(INDEX(Month_10!$B$4:$B$250,MATCH(0,COUNTIF($I$1350:I1380,Month_10!$B$4:$B$250),0)),"")</f>
        <v/>
      </c>
    </row>
    <row r="1382" spans="5:9">
      <c r="E1382" t="str" cm="1">
        <f t="array" ref="E1382">IFERROR(INDEX(Month_10!$D$4:$D$250,MATCH(0,COUNTIF($E$1350:E1381,Month_10!$D$4:$D$250),0)),"")</f>
        <v/>
      </c>
      <c r="I1382" t="str" cm="1">
        <f t="array" ref="I1382">IFERROR(INDEX(Month_10!$B$4:$B$250,MATCH(0,COUNTIF($I$1350:I1381,Month_10!$B$4:$B$250),0)),"")</f>
        <v/>
      </c>
    </row>
    <row r="1383" spans="5:9">
      <c r="E1383" t="str" cm="1">
        <f t="array" ref="E1383">IFERROR(INDEX(Month_10!$D$4:$D$250,MATCH(0,COUNTIF($E$1350:E1382,Month_10!$D$4:$D$250),0)),"")</f>
        <v/>
      </c>
      <c r="I1383" t="str" cm="1">
        <f t="array" ref="I1383">IFERROR(INDEX(Month_10!$B$4:$B$250,MATCH(0,COUNTIF($I$1350:I1382,Month_10!$B$4:$B$250),0)),"")</f>
        <v/>
      </c>
    </row>
    <row r="1384" spans="5:9">
      <c r="E1384" t="str" cm="1">
        <f t="array" ref="E1384">IFERROR(INDEX(Month_10!$D$4:$D$250,MATCH(0,COUNTIF($E$1350:E1383,Month_10!$D$4:$D$250),0)),"")</f>
        <v/>
      </c>
      <c r="I1384" t="str" cm="1">
        <f t="array" ref="I1384">IFERROR(INDEX(Month_10!$B$4:$B$250,MATCH(0,COUNTIF($I$1350:I1383,Month_10!$B$4:$B$250),0)),"")</f>
        <v/>
      </c>
    </row>
    <row r="1385" spans="5:9">
      <c r="E1385" t="str" cm="1">
        <f t="array" ref="E1385">IFERROR(INDEX(Month_10!$D$4:$D$250,MATCH(0,COUNTIF($E$1350:E1384,Month_10!$D$4:$D$250),0)),"")</f>
        <v/>
      </c>
      <c r="I1385" t="str" cm="1">
        <f t="array" ref="I1385">IFERROR(INDEX(Month_10!$B$4:$B$250,MATCH(0,COUNTIF($I$1350:I1384,Month_10!$B$4:$B$250),0)),"")</f>
        <v/>
      </c>
    </row>
    <row r="1386" spans="5:9">
      <c r="E1386" t="str" cm="1">
        <f t="array" ref="E1386">IFERROR(INDEX(Month_10!$D$4:$D$250,MATCH(0,COUNTIF($E$1350:E1385,Month_10!$D$4:$D$250),0)),"")</f>
        <v/>
      </c>
      <c r="I1386" t="str" cm="1">
        <f t="array" ref="I1386">IFERROR(INDEX(Month_10!$B$4:$B$250,MATCH(0,COUNTIF($I$1350:I1385,Month_10!$B$4:$B$250),0)),"")</f>
        <v/>
      </c>
    </row>
    <row r="1387" spans="5:9">
      <c r="E1387" t="str" cm="1">
        <f t="array" ref="E1387">IFERROR(INDEX(Month_10!$D$4:$D$250,MATCH(0,COUNTIF($E$1350:E1386,Month_10!$D$4:$D$250),0)),"")</f>
        <v/>
      </c>
      <c r="I1387" t="str" cm="1">
        <f t="array" ref="I1387">IFERROR(INDEX(Month_10!$B$4:$B$250,MATCH(0,COUNTIF($I$1350:I1386,Month_10!$B$4:$B$250),0)),"")</f>
        <v/>
      </c>
    </row>
    <row r="1388" spans="5:9">
      <c r="E1388" t="str" cm="1">
        <f t="array" ref="E1388">IFERROR(INDEX(Month_10!$D$4:$D$250,MATCH(0,COUNTIF($E$1350:E1387,Month_10!$D$4:$D$250),0)),"")</f>
        <v/>
      </c>
      <c r="I1388" t="str" cm="1">
        <f t="array" ref="I1388">IFERROR(INDEX(Month_10!$B$4:$B$250,MATCH(0,COUNTIF($I$1350:I1387,Month_10!$B$4:$B$250),0)),"")</f>
        <v/>
      </c>
    </row>
    <row r="1389" spans="5:9">
      <c r="E1389" t="str" cm="1">
        <f t="array" ref="E1389">IFERROR(INDEX(Month_10!$D$4:$D$250,MATCH(0,COUNTIF($E$1350:E1388,Month_10!$D$4:$D$250),0)),"")</f>
        <v/>
      </c>
      <c r="I1389" t="str" cm="1">
        <f t="array" ref="I1389">IFERROR(INDEX(Month_10!$B$4:$B$250,MATCH(0,COUNTIF($I$1350:I1388,Month_10!$B$4:$B$250),0)),"")</f>
        <v/>
      </c>
    </row>
    <row r="1390" spans="5:9">
      <c r="E1390" t="str" cm="1">
        <f t="array" ref="E1390">IFERROR(INDEX(Month_10!$D$4:$D$250,MATCH(0,COUNTIF($E$1350:E1389,Month_10!$D$4:$D$250),0)),"")</f>
        <v/>
      </c>
      <c r="I1390" t="str" cm="1">
        <f t="array" ref="I1390">IFERROR(INDEX(Month_10!$B$4:$B$250,MATCH(0,COUNTIF($I$1350:I1389,Month_10!$B$4:$B$250),0)),"")</f>
        <v/>
      </c>
    </row>
    <row r="1391" spans="5:9">
      <c r="E1391" t="str" cm="1">
        <f t="array" ref="E1391">IFERROR(INDEX(Month_10!$D$4:$D$250,MATCH(0,COUNTIF($E$1350:E1390,Month_10!$D$4:$D$250),0)),"")</f>
        <v/>
      </c>
      <c r="I1391" t="str" cm="1">
        <f t="array" ref="I1391">IFERROR(INDEX(Month_10!$B$4:$B$250,MATCH(0,COUNTIF($I$1350:I1390,Month_10!$B$4:$B$250),0)),"")</f>
        <v/>
      </c>
    </row>
    <row r="1392" spans="5:9">
      <c r="E1392" t="str" cm="1">
        <f t="array" ref="E1392">IFERROR(INDEX(Month_10!$D$4:$D$250,MATCH(0,COUNTIF($E$1350:E1391,Month_10!$D$4:$D$250),0)),"")</f>
        <v/>
      </c>
      <c r="I1392" t="str" cm="1">
        <f t="array" ref="I1392">IFERROR(INDEX(Month_10!$B$4:$B$250,MATCH(0,COUNTIF($I$1350:I1391,Month_10!$B$4:$B$250),0)),"")</f>
        <v/>
      </c>
    </row>
    <row r="1393" spans="5:9">
      <c r="E1393" t="str" cm="1">
        <f t="array" ref="E1393">IFERROR(INDEX(Month_10!$D$4:$D$250,MATCH(0,COUNTIF($E$1350:E1392,Month_10!$D$4:$D$250),0)),"")</f>
        <v/>
      </c>
      <c r="I1393" t="str" cm="1">
        <f t="array" ref="I1393">IFERROR(INDEX(Month_10!$B$4:$B$250,MATCH(0,COUNTIF($I$1350:I1392,Month_10!$B$4:$B$250),0)),"")</f>
        <v/>
      </c>
    </row>
    <row r="1394" spans="5:9">
      <c r="E1394" t="str" cm="1">
        <f t="array" ref="E1394">IFERROR(INDEX(Month_10!$D$4:$D$250,MATCH(0,COUNTIF($E$1350:E1393,Month_10!$D$4:$D$250),0)),"")</f>
        <v/>
      </c>
      <c r="I1394" t="str" cm="1">
        <f t="array" ref="I1394">IFERROR(INDEX(Month_10!$B$4:$B$250,MATCH(0,COUNTIF($I$1350:I1393,Month_10!$B$4:$B$250),0)),"")</f>
        <v/>
      </c>
    </row>
    <row r="1395" spans="5:9">
      <c r="E1395" t="str" cm="1">
        <f t="array" ref="E1395">IFERROR(INDEX(Month_10!$D$4:$D$250,MATCH(0,COUNTIF($E$1350:E1394,Month_10!$D$4:$D$250),0)),"")</f>
        <v/>
      </c>
      <c r="I1395" t="str" cm="1">
        <f t="array" ref="I1395">IFERROR(INDEX(Month_10!$B$4:$B$250,MATCH(0,COUNTIF($I$1350:I1394,Month_10!$B$4:$B$250),0)),"")</f>
        <v/>
      </c>
    </row>
    <row r="1396" spans="5:9">
      <c r="E1396" t="str" cm="1">
        <f t="array" ref="E1396">IFERROR(INDEX(Month_10!$D$4:$D$250,MATCH(0,COUNTIF($E$1350:E1395,Month_10!$D$4:$D$250),0)),"")</f>
        <v/>
      </c>
      <c r="I1396" t="str" cm="1">
        <f t="array" ref="I1396">IFERROR(INDEX(Month_10!$B$4:$B$250,MATCH(0,COUNTIF($I$1350:I1395,Month_10!$B$4:$B$250),0)),"")</f>
        <v/>
      </c>
    </row>
    <row r="1397" spans="5:9">
      <c r="E1397" t="str" cm="1">
        <f t="array" ref="E1397">IFERROR(INDEX(Month_10!$D$4:$D$250,MATCH(0,COUNTIF($E$1350:E1396,Month_10!$D$4:$D$250),0)),"")</f>
        <v/>
      </c>
      <c r="I1397" t="str" cm="1">
        <f t="array" ref="I1397">IFERROR(INDEX(Month_10!$B$4:$B$250,MATCH(0,COUNTIF($I$1350:I1396,Month_10!$B$4:$B$250),0)),"")</f>
        <v/>
      </c>
    </row>
    <row r="1398" spans="5:9">
      <c r="E1398" t="str" cm="1">
        <f t="array" ref="E1398">IFERROR(INDEX(Month_10!$D$4:$D$250,MATCH(0,COUNTIF($E$1350:E1397,Month_10!$D$4:$D$250),0)),"")</f>
        <v/>
      </c>
      <c r="I1398" t="str" cm="1">
        <f t="array" ref="I1398">IFERROR(INDEX(Month_10!$B$4:$B$250,MATCH(0,COUNTIF($I$1350:I1397,Month_10!$B$4:$B$250),0)),"")</f>
        <v/>
      </c>
    </row>
    <row r="1399" spans="5:9">
      <c r="E1399" t="str" cm="1">
        <f t="array" ref="E1399">IFERROR(INDEX(Month_10!$D$4:$D$250,MATCH(0,COUNTIF($E$1350:E1398,Month_10!$D$4:$D$250),0)),"")</f>
        <v/>
      </c>
      <c r="I1399" t="str" cm="1">
        <f t="array" ref="I1399">IFERROR(INDEX(Month_10!$B$4:$B$250,MATCH(0,COUNTIF($I$1350:I1398,Month_10!$B$4:$B$250),0)),"")</f>
        <v/>
      </c>
    </row>
    <row r="1400" spans="5:9">
      <c r="E1400" t="str" cm="1">
        <f t="array" ref="E1400">IFERROR(INDEX(Month_10!$D$4:$D$250,MATCH(0,COUNTIF($E$1350:E1399,Month_10!$D$4:$D$250),0)),"")</f>
        <v/>
      </c>
      <c r="I1400" t="str" cm="1">
        <f t="array" ref="I1400">IFERROR(INDEX(Month_10!$B$4:$B$250,MATCH(0,COUNTIF($I$1350:I1399,Month_10!$B$4:$B$250),0)),"")</f>
        <v/>
      </c>
    </row>
    <row r="1401" spans="5:9">
      <c r="E1401" t="str" cm="1">
        <f t="array" ref="E1401">IFERROR(INDEX(Month_10!$D$4:$D$250,MATCH(0,COUNTIF($E$1350:E1400,Month_10!$D$4:$D$250),0)),"")</f>
        <v/>
      </c>
      <c r="I1401" t="str" cm="1">
        <f t="array" ref="I1401">IFERROR(INDEX(Month_10!$B$4:$B$250,MATCH(0,COUNTIF($I$1350:I1400,Month_10!$B$4:$B$250),0)),"")</f>
        <v/>
      </c>
    </row>
    <row r="1402" spans="5:9">
      <c r="E1402" t="str" cm="1">
        <f t="array" ref="E1402">IFERROR(INDEX(Month_10!$D$4:$D$250,MATCH(0,COUNTIF($E$1350:E1401,Month_10!$D$4:$D$250),0)),"")</f>
        <v/>
      </c>
      <c r="I1402" t="str" cm="1">
        <f t="array" ref="I1402">IFERROR(INDEX(Month_10!$B$4:$B$250,MATCH(0,COUNTIF($I$1350:I1401,Month_10!$B$4:$B$250),0)),"")</f>
        <v/>
      </c>
    </row>
    <row r="1403" spans="5:9">
      <c r="E1403" t="str" cm="1">
        <f t="array" ref="E1403">IFERROR(INDEX(Month_10!$D$4:$D$250,MATCH(0,COUNTIF($E$1350:E1402,Month_10!$D$4:$D$250),0)),"")</f>
        <v/>
      </c>
      <c r="I1403" t="str" cm="1">
        <f t="array" ref="I1403">IFERROR(INDEX(Month_10!$B$4:$B$250,MATCH(0,COUNTIF($I$1350:I1402,Month_10!$B$4:$B$250),0)),"")</f>
        <v/>
      </c>
    </row>
    <row r="1404" spans="5:9">
      <c r="E1404" t="str" cm="1">
        <f t="array" ref="E1404">IFERROR(INDEX(Month_10!$D$4:$D$250,MATCH(0,COUNTIF($E$1350:E1403,Month_10!$D$4:$D$250),0)),"")</f>
        <v/>
      </c>
      <c r="I1404" t="str" cm="1">
        <f t="array" ref="I1404">IFERROR(INDEX(Month_10!$B$4:$B$250,MATCH(0,COUNTIF($I$1350:I1403,Month_10!$B$4:$B$250),0)),"")</f>
        <v/>
      </c>
    </row>
    <row r="1405" spans="5:9">
      <c r="E1405" t="str" cm="1">
        <f t="array" ref="E1405">IFERROR(INDEX(Month_10!$D$4:$D$250,MATCH(0,COUNTIF($E$1350:E1404,Month_10!$D$4:$D$250),0)),"")</f>
        <v/>
      </c>
      <c r="I1405" t="str" cm="1">
        <f t="array" ref="I1405">IFERROR(INDEX(Month_10!$B$4:$B$250,MATCH(0,COUNTIF($I$1350:I1404,Month_10!$B$4:$B$250),0)),"")</f>
        <v/>
      </c>
    </row>
    <row r="1406" spans="5:9">
      <c r="E1406" t="str" cm="1">
        <f t="array" ref="E1406">IFERROR(INDEX(Month_10!$D$4:$D$250,MATCH(0,COUNTIF($E$1350:E1405,Month_10!$D$4:$D$250),0)),"")</f>
        <v/>
      </c>
      <c r="I1406" t="str" cm="1">
        <f t="array" ref="I1406">IFERROR(INDEX(Month_10!$B$4:$B$250,MATCH(0,COUNTIF($I$1350:I1405,Month_10!$B$4:$B$250),0)),"")</f>
        <v/>
      </c>
    </row>
    <row r="1407" spans="5:9">
      <c r="E1407" t="str" cm="1">
        <f t="array" ref="E1407">IFERROR(INDEX(Month_10!$D$4:$D$250,MATCH(0,COUNTIF($E$1350:E1406,Month_10!$D$4:$D$250),0)),"")</f>
        <v/>
      </c>
      <c r="I1407" t="str" cm="1">
        <f t="array" ref="I1407">IFERROR(INDEX(Month_10!$B$4:$B$250,MATCH(0,COUNTIF($I$1350:I1406,Month_10!$B$4:$B$250),0)),"")</f>
        <v/>
      </c>
    </row>
    <row r="1408" spans="5:9">
      <c r="E1408" t="str" cm="1">
        <f t="array" ref="E1408">IFERROR(INDEX(Month_10!$D$4:$D$250,MATCH(0,COUNTIF($E$1350:E1407,Month_10!$D$4:$D$250),0)),"")</f>
        <v/>
      </c>
      <c r="I1408" t="str" cm="1">
        <f t="array" ref="I1408">IFERROR(INDEX(Month_10!$B$4:$B$250,MATCH(0,COUNTIF($I$1350:I1407,Month_10!$B$4:$B$250),0)),"")</f>
        <v/>
      </c>
    </row>
    <row r="1409" spans="5:9">
      <c r="E1409" t="str" cm="1">
        <f t="array" ref="E1409">IFERROR(INDEX(Month_10!$D$4:$D$250,MATCH(0,COUNTIF($E$1350:E1408,Month_10!$D$4:$D$250),0)),"")</f>
        <v/>
      </c>
      <c r="I1409" t="str" cm="1">
        <f t="array" ref="I1409">IFERROR(INDEX(Month_10!$B$4:$B$250,MATCH(0,COUNTIF($I$1350:I1408,Month_10!$B$4:$B$250),0)),"")</f>
        <v/>
      </c>
    </row>
    <row r="1410" spans="5:9">
      <c r="E1410" t="str" cm="1">
        <f t="array" ref="E1410">IFERROR(INDEX(Month_10!$D$4:$D$250,MATCH(0,COUNTIF($E$1350:E1409,Month_10!$D$4:$D$250),0)),"")</f>
        <v/>
      </c>
      <c r="I1410" t="str" cm="1">
        <f t="array" ref="I1410">IFERROR(INDEX(Month_10!$B$4:$B$250,MATCH(0,COUNTIF($I$1350:I1409,Month_10!$B$4:$B$250),0)),"")</f>
        <v/>
      </c>
    </row>
    <row r="1411" spans="5:9">
      <c r="E1411" t="str" cm="1">
        <f t="array" ref="E1411">IFERROR(INDEX(Month_10!$D$4:$D$250,MATCH(0,COUNTIF($E$1350:E1410,Month_10!$D$4:$D$250),0)),"")</f>
        <v/>
      </c>
      <c r="I1411" t="str" cm="1">
        <f t="array" ref="I1411">IFERROR(INDEX(Month_10!$B$4:$B$250,MATCH(0,COUNTIF($I$1350:I1410,Month_10!$B$4:$B$250),0)),"")</f>
        <v/>
      </c>
    </row>
    <row r="1412" spans="5:9">
      <c r="E1412" t="str" cm="1">
        <f t="array" ref="E1412">IFERROR(INDEX(Month_10!$D$4:$D$250,MATCH(0,COUNTIF($E$1350:E1411,Month_10!$D$4:$D$250),0)),"")</f>
        <v/>
      </c>
      <c r="I1412" t="str" cm="1">
        <f t="array" ref="I1412">IFERROR(INDEX(Month_10!$B$4:$B$250,MATCH(0,COUNTIF($I$1350:I1411,Month_10!$B$4:$B$250),0)),"")</f>
        <v/>
      </c>
    </row>
    <row r="1413" spans="5:9">
      <c r="E1413" t="str" cm="1">
        <f t="array" ref="E1413">IFERROR(INDEX(Month_10!$D$4:$D$250,MATCH(0,COUNTIF($E$1350:E1412,Month_10!$D$4:$D$250),0)),"")</f>
        <v/>
      </c>
      <c r="I1413" t="str" cm="1">
        <f t="array" ref="I1413">IFERROR(INDEX(Month_10!$B$4:$B$250,MATCH(0,COUNTIF($I$1350:I1412,Month_10!$B$4:$B$250),0)),"")</f>
        <v/>
      </c>
    </row>
    <row r="1414" spans="5:9">
      <c r="E1414" t="str" cm="1">
        <f t="array" ref="E1414">IFERROR(INDEX(Month_10!$D$4:$D$250,MATCH(0,COUNTIF($E$1350:E1413,Month_10!$D$4:$D$250),0)),"")</f>
        <v/>
      </c>
      <c r="I1414" t="str" cm="1">
        <f t="array" ref="I1414">IFERROR(INDEX(Month_10!$B$4:$B$250,MATCH(0,COUNTIF($I$1350:I1413,Month_10!$B$4:$B$250),0)),"")</f>
        <v/>
      </c>
    </row>
    <row r="1415" spans="5:9">
      <c r="E1415" t="str" cm="1">
        <f t="array" ref="E1415">IFERROR(INDEX(Month_10!$D$4:$D$250,MATCH(0,COUNTIF($E$1350:E1414,Month_10!$D$4:$D$250),0)),"")</f>
        <v/>
      </c>
      <c r="I1415" t="str" cm="1">
        <f t="array" ref="I1415">IFERROR(INDEX(Month_10!$B$4:$B$250,MATCH(0,COUNTIF($I$1350:I1414,Month_10!$B$4:$B$250),0)),"")</f>
        <v/>
      </c>
    </row>
    <row r="1416" spans="5:9">
      <c r="E1416" t="str" cm="1">
        <f t="array" ref="E1416">IFERROR(INDEX(Month_10!$D$4:$D$250,MATCH(0,COUNTIF($E$1350:E1415,Month_10!$D$4:$D$250),0)),"")</f>
        <v/>
      </c>
      <c r="I1416" t="str" cm="1">
        <f t="array" ref="I1416">IFERROR(INDEX(Month_10!$B$4:$B$250,MATCH(0,COUNTIF($I$1350:I1415,Month_10!$B$4:$B$250),0)),"")</f>
        <v/>
      </c>
    </row>
    <row r="1417" spans="5:9">
      <c r="E1417" t="str" cm="1">
        <f t="array" ref="E1417">IFERROR(INDEX(Month_10!$D$4:$D$250,MATCH(0,COUNTIF($E$1350:E1416,Month_10!$D$4:$D$250),0)),"")</f>
        <v/>
      </c>
      <c r="I1417" t="str" cm="1">
        <f t="array" ref="I1417">IFERROR(INDEX(Month_10!$B$4:$B$250,MATCH(0,COUNTIF($I$1350:I1416,Month_10!$B$4:$B$250),0)),"")</f>
        <v/>
      </c>
    </row>
    <row r="1418" spans="5:9">
      <c r="E1418" t="str" cm="1">
        <f t="array" ref="E1418">IFERROR(INDEX(Month_10!$D$4:$D$250,MATCH(0,COUNTIF($E$1350:E1417,Month_10!$D$4:$D$250),0)),"")</f>
        <v/>
      </c>
      <c r="I1418" t="str" cm="1">
        <f t="array" ref="I1418">IFERROR(INDEX(Month_10!$B$4:$B$250,MATCH(0,COUNTIF($I$1350:I1417,Month_10!$B$4:$B$250),0)),"")</f>
        <v/>
      </c>
    </row>
    <row r="1419" spans="5:9">
      <c r="E1419" t="str" cm="1">
        <f t="array" ref="E1419">IFERROR(INDEX(Month_10!$D$4:$D$250,MATCH(0,COUNTIF($E$1350:E1418,Month_10!$D$4:$D$250),0)),"")</f>
        <v/>
      </c>
      <c r="I1419" t="str" cm="1">
        <f t="array" ref="I1419">IFERROR(INDEX(Month_10!$B$4:$B$250,MATCH(0,COUNTIF($I$1350:I1418,Month_10!$B$4:$B$250),0)),"")</f>
        <v/>
      </c>
    </row>
    <row r="1420" spans="5:9">
      <c r="E1420" t="str" cm="1">
        <f t="array" ref="E1420">IFERROR(INDEX(Month_10!$D$4:$D$250,MATCH(0,COUNTIF($E$1350:E1419,Month_10!$D$4:$D$250),0)),"")</f>
        <v/>
      </c>
      <c r="I1420" t="str" cm="1">
        <f t="array" ref="I1420">IFERROR(INDEX(Month_10!$B$4:$B$250,MATCH(0,COUNTIF($I$1350:I1419,Month_10!$B$4:$B$250),0)),"")</f>
        <v/>
      </c>
    </row>
    <row r="1421" spans="5:9">
      <c r="E1421" t="str" cm="1">
        <f t="array" ref="E1421">IFERROR(INDEX(Month_10!$D$4:$D$250,MATCH(0,COUNTIF($E$1350:E1420,Month_10!$D$4:$D$250),0)),"")</f>
        <v/>
      </c>
      <c r="I1421" t="str" cm="1">
        <f t="array" ref="I1421">IFERROR(INDEX(Month_10!$B$4:$B$250,MATCH(0,COUNTIF($I$1350:I1420,Month_10!$B$4:$B$250),0)),"")</f>
        <v/>
      </c>
    </row>
    <row r="1422" spans="5:9">
      <c r="E1422" t="str" cm="1">
        <f t="array" ref="E1422">IFERROR(INDEX(Month_10!$D$4:$D$250,MATCH(0,COUNTIF($E$1350:E1421,Month_10!$D$4:$D$250),0)),"")</f>
        <v/>
      </c>
      <c r="I1422" t="str" cm="1">
        <f t="array" ref="I1422">IFERROR(INDEX(Month_10!$B$4:$B$250,MATCH(0,COUNTIF($I$1350:I1421,Month_10!$B$4:$B$250),0)),"")</f>
        <v/>
      </c>
    </row>
    <row r="1423" spans="5:9">
      <c r="E1423" t="str" cm="1">
        <f t="array" ref="E1423">IFERROR(INDEX(Month_10!$D$4:$D$250,MATCH(0,COUNTIF($E$1350:E1422,Month_10!$D$4:$D$250),0)),"")</f>
        <v/>
      </c>
      <c r="I1423" t="str" cm="1">
        <f t="array" ref="I1423">IFERROR(INDEX(Month_10!$B$4:$B$250,MATCH(0,COUNTIF($I$1350:I1422,Month_10!$B$4:$B$250),0)),"")</f>
        <v/>
      </c>
    </row>
    <row r="1424" spans="5:9">
      <c r="E1424" t="str" cm="1">
        <f t="array" ref="E1424">IFERROR(INDEX(Month_10!$D$4:$D$250,MATCH(0,COUNTIF($E$1350:E1423,Month_10!$D$4:$D$250),0)),"")</f>
        <v/>
      </c>
      <c r="I1424" t="str" cm="1">
        <f t="array" ref="I1424">IFERROR(INDEX(Month_10!$B$4:$B$250,MATCH(0,COUNTIF($I$1350:I1423,Month_10!$B$4:$B$250),0)),"")</f>
        <v/>
      </c>
    </row>
    <row r="1425" spans="5:9">
      <c r="E1425" t="str" cm="1">
        <f t="array" ref="E1425">IFERROR(INDEX(Month_10!$D$4:$D$250,MATCH(0,COUNTIF($E$1350:E1424,Month_10!$D$4:$D$250),0)),"")</f>
        <v/>
      </c>
      <c r="I1425" t="str" cm="1">
        <f t="array" ref="I1425">IFERROR(INDEX(Month_10!$B$4:$B$250,MATCH(0,COUNTIF($I$1350:I1424,Month_10!$B$4:$B$250),0)),"")</f>
        <v/>
      </c>
    </row>
    <row r="1426" spans="5:9">
      <c r="E1426" t="str" cm="1">
        <f t="array" ref="E1426">IFERROR(INDEX(Month_10!$D$4:$D$250,MATCH(0,COUNTIF($E$1350:E1425,Month_10!$D$4:$D$250),0)),"")</f>
        <v/>
      </c>
      <c r="I1426" t="str" cm="1">
        <f t="array" ref="I1426">IFERROR(INDEX(Month_10!$B$4:$B$250,MATCH(0,COUNTIF($I$1350:I1425,Month_10!$B$4:$B$250),0)),"")</f>
        <v/>
      </c>
    </row>
    <row r="1427" spans="5:9">
      <c r="E1427" t="str" cm="1">
        <f t="array" ref="E1427">IFERROR(INDEX(Month_10!$D$4:$D$250,MATCH(0,COUNTIF($E$1350:E1426,Month_10!$D$4:$D$250),0)),"")</f>
        <v/>
      </c>
      <c r="I1427" t="str" cm="1">
        <f t="array" ref="I1427">IFERROR(INDEX(Month_10!$B$4:$B$250,MATCH(0,COUNTIF($I$1350:I1426,Month_10!$B$4:$B$250),0)),"")</f>
        <v/>
      </c>
    </row>
    <row r="1428" spans="5:9">
      <c r="E1428" t="str" cm="1">
        <f t="array" ref="E1428">IFERROR(INDEX(Month_10!$D$4:$D$250,MATCH(0,COUNTIF($E$1350:E1427,Month_10!$D$4:$D$250),0)),"")</f>
        <v/>
      </c>
      <c r="I1428" t="str" cm="1">
        <f t="array" ref="I1428">IFERROR(INDEX(Month_10!$B$4:$B$250,MATCH(0,COUNTIF($I$1350:I1427,Month_10!$B$4:$B$250),0)),"")</f>
        <v/>
      </c>
    </row>
    <row r="1429" spans="5:9">
      <c r="E1429" t="str" cm="1">
        <f t="array" ref="E1429">IFERROR(INDEX(Month_10!$D$4:$D$250,MATCH(0,COUNTIF($E$1350:E1428,Month_10!$D$4:$D$250),0)),"")</f>
        <v/>
      </c>
      <c r="I1429" t="str" cm="1">
        <f t="array" ref="I1429">IFERROR(INDEX(Month_10!$B$4:$B$250,MATCH(0,COUNTIF($I$1350:I1428,Month_10!$B$4:$B$250),0)),"")</f>
        <v/>
      </c>
    </row>
    <row r="1430" spans="5:9">
      <c r="E1430" t="str" cm="1">
        <f t="array" ref="E1430">IFERROR(INDEX(Month_10!$D$4:$D$250,MATCH(0,COUNTIF($E$1350:E1429,Month_10!$D$4:$D$250),0)),"")</f>
        <v/>
      </c>
      <c r="I1430" t="str" cm="1">
        <f t="array" ref="I1430">IFERROR(INDEX(Month_10!$B$4:$B$250,MATCH(0,COUNTIF($I$1350:I1429,Month_10!$B$4:$B$250),0)),"")</f>
        <v/>
      </c>
    </row>
    <row r="1431" spans="5:9">
      <c r="E1431" t="str" cm="1">
        <f t="array" ref="E1431">IFERROR(INDEX(Month_10!$D$4:$D$250,MATCH(0,COUNTIF($E$1350:E1430,Month_10!$D$4:$D$250),0)),"")</f>
        <v/>
      </c>
      <c r="I1431" t="str" cm="1">
        <f t="array" ref="I1431">IFERROR(INDEX(Month_10!$B$4:$B$250,MATCH(0,COUNTIF($I$1350:I1430,Month_10!$B$4:$B$250),0)),"")</f>
        <v/>
      </c>
    </row>
    <row r="1432" spans="5:9">
      <c r="E1432" t="str" cm="1">
        <f t="array" ref="E1432">IFERROR(INDEX(Month_10!$D$4:$D$250,MATCH(0,COUNTIF($E$1350:E1431,Month_10!$D$4:$D$250),0)),"")</f>
        <v/>
      </c>
      <c r="I1432" t="str" cm="1">
        <f t="array" ref="I1432">IFERROR(INDEX(Month_10!$B$4:$B$250,MATCH(0,COUNTIF($I$1350:I1431,Month_10!$B$4:$B$250),0)),"")</f>
        <v/>
      </c>
    </row>
    <row r="1433" spans="5:9">
      <c r="E1433" t="str" cm="1">
        <f t="array" ref="E1433">IFERROR(INDEX(Month_10!$D$4:$D$250,MATCH(0,COUNTIF($E$1350:E1432,Month_10!$D$4:$D$250),0)),"")</f>
        <v/>
      </c>
      <c r="I1433" t="str" cm="1">
        <f t="array" ref="I1433">IFERROR(INDEX(Month_10!$B$4:$B$250,MATCH(0,COUNTIF($I$1350:I1432,Month_10!$B$4:$B$250),0)),"")</f>
        <v/>
      </c>
    </row>
    <row r="1434" spans="5:9">
      <c r="E1434" t="str" cm="1">
        <f t="array" ref="E1434">IFERROR(INDEX(Month_10!$D$4:$D$250,MATCH(0,COUNTIF($E$1350:E1433,Month_10!$D$4:$D$250),0)),"")</f>
        <v/>
      </c>
      <c r="I1434" t="str" cm="1">
        <f t="array" ref="I1434">IFERROR(INDEX(Month_10!$B$4:$B$250,MATCH(0,COUNTIF($I$1350:I1433,Month_10!$B$4:$B$250),0)),"")</f>
        <v/>
      </c>
    </row>
    <row r="1435" spans="5:9">
      <c r="E1435" t="str" cm="1">
        <f t="array" ref="E1435">IFERROR(INDEX(Month_10!$D$4:$D$250,MATCH(0,COUNTIF($E$1350:E1434,Month_10!$D$4:$D$250),0)),"")</f>
        <v/>
      </c>
      <c r="I1435" t="str" cm="1">
        <f t="array" ref="I1435">IFERROR(INDEX(Month_10!$B$4:$B$250,MATCH(0,COUNTIF($I$1350:I1434,Month_10!$B$4:$B$250),0)),"")</f>
        <v/>
      </c>
    </row>
    <row r="1436" spans="5:9">
      <c r="E1436" t="str" cm="1">
        <f t="array" ref="E1436">IFERROR(INDEX(Month_10!$D$4:$D$250,MATCH(0,COUNTIF($E$1350:E1435,Month_10!$D$4:$D$250),0)),"")</f>
        <v/>
      </c>
      <c r="I1436" t="str" cm="1">
        <f t="array" ref="I1436">IFERROR(INDEX(Month_10!$B$4:$B$250,MATCH(0,COUNTIF($I$1350:I1435,Month_10!$B$4:$B$250),0)),"")</f>
        <v/>
      </c>
    </row>
    <row r="1437" spans="5:9">
      <c r="E1437" t="str" cm="1">
        <f t="array" ref="E1437">IFERROR(INDEX(Month_10!$D$4:$D$250,MATCH(0,COUNTIF($E$1350:E1436,Month_10!$D$4:$D$250),0)),"")</f>
        <v/>
      </c>
      <c r="I1437" t="str" cm="1">
        <f t="array" ref="I1437">IFERROR(INDEX(Month_10!$B$4:$B$250,MATCH(0,COUNTIF($I$1350:I1436,Month_10!$B$4:$B$250),0)),"")</f>
        <v/>
      </c>
    </row>
    <row r="1438" spans="5:9">
      <c r="E1438" t="str" cm="1">
        <f t="array" ref="E1438">IFERROR(INDEX(Month_10!$D$4:$D$250,MATCH(0,COUNTIF($E$1350:E1437,Month_10!$D$4:$D$250),0)),"")</f>
        <v/>
      </c>
      <c r="I1438" t="str" cm="1">
        <f t="array" ref="I1438">IFERROR(INDEX(Month_10!$B$4:$B$250,MATCH(0,COUNTIF($I$1350:I1437,Month_10!$B$4:$B$250),0)),"")</f>
        <v/>
      </c>
    </row>
    <row r="1439" spans="5:9">
      <c r="E1439" t="str" cm="1">
        <f t="array" ref="E1439">IFERROR(INDEX(Month_10!$D$4:$D$250,MATCH(0,COUNTIF($E$1350:E1438,Month_10!$D$4:$D$250),0)),"")</f>
        <v/>
      </c>
      <c r="I1439" t="str" cm="1">
        <f t="array" ref="I1439">IFERROR(INDEX(Month_10!$B$4:$B$250,MATCH(0,COUNTIF($I$1350:I1438,Month_10!$B$4:$B$250),0)),"")</f>
        <v/>
      </c>
    </row>
    <row r="1440" spans="5:9">
      <c r="E1440" t="str" cm="1">
        <f t="array" ref="E1440">IFERROR(INDEX(Month_10!$D$4:$D$250,MATCH(0,COUNTIF($E$1350:E1439,Month_10!$D$4:$D$250),0)),"")</f>
        <v/>
      </c>
      <c r="I1440" t="str" cm="1">
        <f t="array" ref="I1440">IFERROR(INDEX(Month_10!$B$4:$B$250,MATCH(0,COUNTIF($I$1350:I1439,Month_10!$B$4:$B$250),0)),"")</f>
        <v/>
      </c>
    </row>
    <row r="1441" spans="5:9">
      <c r="E1441" t="str" cm="1">
        <f t="array" ref="E1441">IFERROR(INDEX(Month_10!$D$4:$D$250,MATCH(0,COUNTIF($E$1350:E1440,Month_10!$D$4:$D$250),0)),"")</f>
        <v/>
      </c>
      <c r="I1441" t="str" cm="1">
        <f t="array" ref="I1441">IFERROR(INDEX(Month_10!$B$4:$B$250,MATCH(0,COUNTIF($I$1350:I1440,Month_10!$B$4:$B$250),0)),"")</f>
        <v/>
      </c>
    </row>
    <row r="1442" spans="5:9">
      <c r="E1442" t="str" cm="1">
        <f t="array" ref="E1442">IFERROR(INDEX(Month_10!$D$4:$D$250,MATCH(0,COUNTIF($E$1350:E1441,Month_10!$D$4:$D$250),0)),"")</f>
        <v/>
      </c>
      <c r="I1442" t="str" cm="1">
        <f t="array" ref="I1442">IFERROR(INDEX(Month_10!$B$4:$B$250,MATCH(0,COUNTIF($I$1350:I1441,Month_10!$B$4:$B$250),0)),"")</f>
        <v/>
      </c>
    </row>
    <row r="1443" spans="5:9">
      <c r="E1443" t="str" cm="1">
        <f t="array" ref="E1443">IFERROR(INDEX(Month_10!$D$4:$D$250,MATCH(0,COUNTIF($E$1350:E1442,Month_10!$D$4:$D$250),0)),"")</f>
        <v/>
      </c>
      <c r="I1443" t="str" cm="1">
        <f t="array" ref="I1443">IFERROR(INDEX(Month_10!$B$4:$B$250,MATCH(0,COUNTIF($I$1350:I1442,Month_10!$B$4:$B$250),0)),"")</f>
        <v/>
      </c>
    </row>
    <row r="1444" spans="5:9">
      <c r="E1444" t="str" cm="1">
        <f t="array" ref="E1444">IFERROR(INDEX(Month_10!$D$4:$D$250,MATCH(0,COUNTIF($E$1350:E1443,Month_10!$D$4:$D$250),0)),"")</f>
        <v/>
      </c>
      <c r="I1444" t="str" cm="1">
        <f t="array" ref="I1444">IFERROR(INDEX(Month_10!$B$4:$B$250,MATCH(0,COUNTIF($I$1350:I1443,Month_10!$B$4:$B$250),0)),"")</f>
        <v/>
      </c>
    </row>
    <row r="1445" spans="5:9">
      <c r="E1445" t="str" cm="1">
        <f t="array" ref="E1445">IFERROR(INDEX(Month_10!$D$4:$D$250,MATCH(0,COUNTIF($E$1350:E1444,Month_10!$D$4:$D$250),0)),"")</f>
        <v/>
      </c>
      <c r="I1445" t="str" cm="1">
        <f t="array" ref="I1445">IFERROR(INDEX(Month_10!$B$4:$B$250,MATCH(0,COUNTIF($I$1350:I1444,Month_10!$B$4:$B$250),0)),"")</f>
        <v/>
      </c>
    </row>
    <row r="1446" spans="5:9">
      <c r="E1446" t="str" cm="1">
        <f t="array" ref="E1446">IFERROR(INDEX(Month_10!$D$4:$D$250,MATCH(0,COUNTIF($E$1350:E1445,Month_10!$D$4:$D$250),0)),"")</f>
        <v/>
      </c>
      <c r="I1446" t="str" cm="1">
        <f t="array" ref="I1446">IFERROR(INDEX(Month_10!$B$4:$B$250,MATCH(0,COUNTIF($I$1350:I1445,Month_10!$B$4:$B$250),0)),"")</f>
        <v/>
      </c>
    </row>
    <row r="1447" spans="5:9">
      <c r="E1447" t="str" cm="1">
        <f t="array" ref="E1447">IFERROR(INDEX(Month_10!$D$4:$D$250,MATCH(0,COUNTIF($E$1350:E1446,Month_10!$D$4:$D$250),0)),"")</f>
        <v/>
      </c>
      <c r="I1447" t="str" cm="1">
        <f t="array" ref="I1447">IFERROR(INDEX(Month_10!$B$4:$B$250,MATCH(0,COUNTIF($I$1350:I1446,Month_10!$B$4:$B$250),0)),"")</f>
        <v/>
      </c>
    </row>
    <row r="1448" spans="5:9">
      <c r="E1448" t="str" cm="1">
        <f t="array" ref="E1448">IFERROR(INDEX(Month_10!$D$4:$D$250,MATCH(0,COUNTIF($E$1350:E1447,Month_10!$D$4:$D$250),0)),"")</f>
        <v/>
      </c>
      <c r="I1448" t="str" cm="1">
        <f t="array" ref="I1448">IFERROR(INDEX(Month_10!$B$4:$B$250,MATCH(0,COUNTIF($I$1350:I1447,Month_10!$B$4:$B$250),0)),"")</f>
        <v/>
      </c>
    </row>
    <row r="1449" spans="5:9">
      <c r="E1449" t="str" cm="1">
        <f t="array" ref="E1449">IFERROR(INDEX(Month_10!$D$4:$D$250,MATCH(0,COUNTIF($E$1350:E1448,Month_10!$D$4:$D$250),0)),"")</f>
        <v/>
      </c>
      <c r="I1449" t="str" cm="1">
        <f t="array" ref="I1449">IFERROR(INDEX(Month_10!$B$4:$B$250,MATCH(0,COUNTIF($I$1350:I1448,Month_10!$B$4:$B$250),0)),"")</f>
        <v/>
      </c>
    </row>
    <row r="1450" spans="5:9">
      <c r="E1450" t="str" cm="1">
        <f t="array" ref="E1450">IFERROR(INDEX(Month_10!$D$4:$D$250,MATCH(0,COUNTIF($E$1350:E1449,Month_10!$D$4:$D$250),0)),"")</f>
        <v/>
      </c>
      <c r="I1450" t="str" cm="1">
        <f t="array" ref="I1450">IFERROR(INDEX(Month_10!$B$4:$B$250,MATCH(0,COUNTIF($I$1350:I1449,Month_10!$B$4:$B$250),0)),"")</f>
        <v/>
      </c>
    </row>
    <row r="1451" spans="5:9">
      <c r="E1451" t="str" cm="1">
        <f t="array" ref="E1451">IFERROR(INDEX(Month_10!$D$4:$D$250,MATCH(0,COUNTIF($E$1350:E1450,Month_10!$D$4:$D$250),0)),"")</f>
        <v/>
      </c>
      <c r="I1451" t="str" cm="1">
        <f t="array" ref="I1451">IFERROR(INDEX(Month_10!$B$4:$B$250,MATCH(0,COUNTIF($I$1350:I1450,Month_10!$B$4:$B$250),0)),"")</f>
        <v/>
      </c>
    </row>
    <row r="1452" spans="5:9">
      <c r="E1452" t="str" cm="1">
        <f t="array" ref="E1452">IFERROR(INDEX(Month_10!$D$4:$D$250,MATCH(0,COUNTIF($E$1350:E1451,Month_10!$D$4:$D$250),0)),"")</f>
        <v/>
      </c>
      <c r="I1452" t="str" cm="1">
        <f t="array" ref="I1452">IFERROR(INDEX(Month_10!$B$4:$B$250,MATCH(0,COUNTIF($I$1350:I1451,Month_10!$B$4:$B$250),0)),"")</f>
        <v/>
      </c>
    </row>
    <row r="1453" spans="5:9">
      <c r="E1453" t="str" cm="1">
        <f t="array" ref="E1453">IFERROR(INDEX(Month_10!$D$4:$D$250,MATCH(0,COUNTIF($E$1350:E1452,Month_10!$D$4:$D$250),0)),"")</f>
        <v/>
      </c>
      <c r="I1453" t="str" cm="1">
        <f t="array" ref="I1453">IFERROR(INDEX(Month_10!$B$4:$B$250,MATCH(0,COUNTIF($I$1350:I1452,Month_10!$B$4:$B$250),0)),"")</f>
        <v/>
      </c>
    </row>
    <row r="1454" spans="5:9">
      <c r="E1454" t="str" cm="1">
        <f t="array" ref="E1454">IFERROR(INDEX(Month_10!$D$4:$D$250,MATCH(0,COUNTIF($E$1350:E1453,Month_10!$D$4:$D$250),0)),"")</f>
        <v/>
      </c>
      <c r="I1454" t="str" cm="1">
        <f t="array" ref="I1454">IFERROR(INDEX(Month_10!$B$4:$B$250,MATCH(0,COUNTIF($I$1350:I1453,Month_10!$B$4:$B$250),0)),"")</f>
        <v/>
      </c>
    </row>
    <row r="1455" spans="5:9">
      <c r="E1455" t="str" cm="1">
        <f t="array" ref="E1455">IFERROR(INDEX(Month_10!$D$4:$D$250,MATCH(0,COUNTIF($E$1350:E1454,Month_10!$D$4:$D$250),0)),"")</f>
        <v/>
      </c>
      <c r="I1455" t="str" cm="1">
        <f t="array" ref="I1455">IFERROR(INDEX(Month_10!$B$4:$B$250,MATCH(0,COUNTIF($I$1350:I1454,Month_10!$B$4:$B$250),0)),"")</f>
        <v/>
      </c>
    </row>
    <row r="1456" spans="5:9">
      <c r="E1456" t="str" cm="1">
        <f t="array" ref="E1456">IFERROR(INDEX(Month_10!$D$4:$D$250,MATCH(0,COUNTIF($E$1350:E1455,Month_10!$D$4:$D$250),0)),"")</f>
        <v/>
      </c>
      <c r="I1456" t="str" cm="1">
        <f t="array" ref="I1456">IFERROR(INDEX(Month_10!$B$4:$B$250,MATCH(0,COUNTIF($I$1350:I1455,Month_10!$B$4:$B$250),0)),"")</f>
        <v/>
      </c>
    </row>
    <row r="1457" spans="5:9">
      <c r="E1457" t="str" cm="1">
        <f t="array" ref="E1457">IFERROR(INDEX(Month_10!$D$4:$D$250,MATCH(0,COUNTIF($E$1350:E1456,Month_10!$D$4:$D$250),0)),"")</f>
        <v/>
      </c>
      <c r="I1457" t="str" cm="1">
        <f t="array" ref="I1457">IFERROR(INDEX(Month_10!$B$4:$B$250,MATCH(0,COUNTIF($I$1350:I1456,Month_10!$B$4:$B$250),0)),"")</f>
        <v/>
      </c>
    </row>
    <row r="1458" spans="5:9">
      <c r="E1458" t="str" cm="1">
        <f t="array" ref="E1458">IFERROR(INDEX(Month_10!$D$4:$D$250,MATCH(0,COUNTIF($E$1350:E1457,Month_10!$D$4:$D$250),0)),"")</f>
        <v/>
      </c>
      <c r="I1458" t="str" cm="1">
        <f t="array" ref="I1458">IFERROR(INDEX(Month_10!$B$4:$B$250,MATCH(0,COUNTIF($I$1350:I1457,Month_10!$B$4:$B$250),0)),"")</f>
        <v/>
      </c>
    </row>
    <row r="1459" spans="5:9">
      <c r="E1459" t="str" cm="1">
        <f t="array" ref="E1459">IFERROR(INDEX(Month_10!$D$4:$D$250,MATCH(0,COUNTIF($E$1350:E1458,Month_10!$D$4:$D$250),0)),"")</f>
        <v/>
      </c>
      <c r="I1459" t="str" cm="1">
        <f t="array" ref="I1459">IFERROR(INDEX(Month_10!$B$4:$B$250,MATCH(0,COUNTIF($I$1350:I1458,Month_10!$B$4:$B$250),0)),"")</f>
        <v/>
      </c>
    </row>
    <row r="1460" spans="5:9">
      <c r="E1460" t="str" cm="1">
        <f t="array" ref="E1460">IFERROR(INDEX(Month_10!$D$4:$D$250,MATCH(0,COUNTIF($E$1350:E1459,Month_10!$D$4:$D$250),0)),"")</f>
        <v/>
      </c>
      <c r="I1460" t="str" cm="1">
        <f t="array" ref="I1460">IFERROR(INDEX(Month_10!$B$4:$B$250,MATCH(0,COUNTIF($I$1350:I1459,Month_10!$B$4:$B$250),0)),"")</f>
        <v/>
      </c>
    </row>
    <row r="1461" spans="5:9">
      <c r="E1461" t="str" cm="1">
        <f t="array" ref="E1461">IFERROR(INDEX(Month_10!$D$4:$D$250,MATCH(0,COUNTIF($E$1350:E1460,Month_10!$D$4:$D$250),0)),"")</f>
        <v/>
      </c>
      <c r="I1461" t="str" cm="1">
        <f t="array" ref="I1461">IFERROR(INDEX(Month_10!$B$4:$B$250,MATCH(0,COUNTIF($I$1350:I1460,Month_10!$B$4:$B$250),0)),"")</f>
        <v/>
      </c>
    </row>
    <row r="1462" spans="5:9">
      <c r="E1462" t="str" cm="1">
        <f t="array" ref="E1462">IFERROR(INDEX(Month_10!$D$4:$D$250,MATCH(0,COUNTIF($E$1350:E1461,Month_10!$D$4:$D$250),0)),"")</f>
        <v/>
      </c>
      <c r="I1462" t="str" cm="1">
        <f t="array" ref="I1462">IFERROR(INDEX(Month_10!$B$4:$B$250,MATCH(0,COUNTIF($I$1350:I1461,Month_10!$B$4:$B$250),0)),"")</f>
        <v/>
      </c>
    </row>
    <row r="1463" spans="5:9">
      <c r="E1463" t="str" cm="1">
        <f t="array" ref="E1463">IFERROR(INDEX(Month_10!$D$4:$D$250,MATCH(0,COUNTIF($E$1350:E1462,Month_10!$D$4:$D$250),0)),"")</f>
        <v/>
      </c>
      <c r="I1463" t="str" cm="1">
        <f t="array" ref="I1463">IFERROR(INDEX(Month_10!$B$4:$B$250,MATCH(0,COUNTIF($I$1350:I1462,Month_10!$B$4:$B$250),0)),"")</f>
        <v/>
      </c>
    </row>
    <row r="1464" spans="5:9">
      <c r="E1464" t="str" cm="1">
        <f t="array" ref="E1464">IFERROR(INDEX(Month_10!$D$4:$D$250,MATCH(0,COUNTIF($E$1350:E1463,Month_10!$D$4:$D$250),0)),"")</f>
        <v/>
      </c>
      <c r="I1464" t="str" cm="1">
        <f t="array" ref="I1464">IFERROR(INDEX(Month_10!$B$4:$B$250,MATCH(0,COUNTIF($I$1350:I1463,Month_10!$B$4:$B$250),0)),"")</f>
        <v/>
      </c>
    </row>
    <row r="1465" spans="5:9">
      <c r="E1465" t="str" cm="1">
        <f t="array" ref="E1465">IFERROR(INDEX(Month_10!$D$4:$D$250,MATCH(0,COUNTIF($E$1350:E1464,Month_10!$D$4:$D$250),0)),"")</f>
        <v/>
      </c>
      <c r="I1465" t="str" cm="1">
        <f t="array" ref="I1465">IFERROR(INDEX(Month_10!$B$4:$B$250,MATCH(0,COUNTIF($I$1350:I1464,Month_10!$B$4:$B$250),0)),"")</f>
        <v/>
      </c>
    </row>
    <row r="1466" spans="5:9">
      <c r="E1466" t="str" cm="1">
        <f t="array" ref="E1466">IFERROR(INDEX(Month_10!$D$4:$D$250,MATCH(0,COUNTIF($E$1350:E1465,Month_10!$D$4:$D$250),0)),"")</f>
        <v/>
      </c>
      <c r="I1466" t="str" cm="1">
        <f t="array" ref="I1466">IFERROR(INDEX(Month_10!$B$4:$B$250,MATCH(0,COUNTIF($I$1350:I1465,Month_10!$B$4:$B$250),0)),"")</f>
        <v/>
      </c>
    </row>
    <row r="1467" spans="5:9">
      <c r="E1467" t="str" cm="1">
        <f t="array" ref="E1467">IFERROR(INDEX(Month_10!$D$4:$D$250,MATCH(0,COUNTIF($E$1350:E1466,Month_10!$D$4:$D$250),0)),"")</f>
        <v/>
      </c>
      <c r="I1467" t="str" cm="1">
        <f t="array" ref="I1467">IFERROR(INDEX(Month_10!$B$4:$B$250,MATCH(0,COUNTIF($I$1350:I1466,Month_10!$B$4:$B$250),0)),"")</f>
        <v/>
      </c>
    </row>
    <row r="1468" spans="5:9">
      <c r="E1468" t="str" cm="1">
        <f t="array" ref="E1468">IFERROR(INDEX(Month_10!$D$4:$D$250,MATCH(0,COUNTIF($E$1350:E1467,Month_10!$D$4:$D$250),0)),"")</f>
        <v/>
      </c>
      <c r="I1468" t="str" cm="1">
        <f t="array" ref="I1468">IFERROR(INDEX(Month_10!$B$4:$B$250,MATCH(0,COUNTIF($I$1350:I1467,Month_10!$B$4:$B$250),0)),"")</f>
        <v/>
      </c>
    </row>
    <row r="1469" spans="5:9">
      <c r="E1469" t="str" cm="1">
        <f t="array" ref="E1469">IFERROR(INDEX(Month_10!$D$4:$D$250,MATCH(0,COUNTIF($E$1350:E1468,Month_10!$D$4:$D$250),0)),"")</f>
        <v/>
      </c>
      <c r="I1469" t="str" cm="1">
        <f t="array" ref="I1469">IFERROR(INDEX(Month_10!$B$4:$B$250,MATCH(0,COUNTIF($I$1350:I1468,Month_10!$B$4:$B$250),0)),"")</f>
        <v/>
      </c>
    </row>
    <row r="1470" spans="5:9">
      <c r="E1470" t="str" cm="1">
        <f t="array" ref="E1470">IFERROR(INDEX(Month_10!$D$4:$D$250,MATCH(0,COUNTIF($E$1350:E1469,Month_10!$D$4:$D$250),0)),"")</f>
        <v/>
      </c>
      <c r="I1470" t="str" cm="1">
        <f t="array" ref="I1470">IFERROR(INDEX(Month_10!$B$4:$B$250,MATCH(0,COUNTIF($I$1350:I1469,Month_10!$B$4:$B$250),0)),"")</f>
        <v/>
      </c>
    </row>
    <row r="1471" spans="5:9">
      <c r="E1471" t="str" cm="1">
        <f t="array" ref="E1471">IFERROR(INDEX(Month_10!$D$4:$D$250,MATCH(0,COUNTIF($E$1350:E1470,Month_10!$D$4:$D$250),0)),"")</f>
        <v/>
      </c>
      <c r="I1471" t="str" cm="1">
        <f t="array" ref="I1471">IFERROR(INDEX(Month_10!$B$4:$B$250,MATCH(0,COUNTIF($I$1350:I1470,Month_10!$B$4:$B$250),0)),"")</f>
        <v/>
      </c>
    </row>
    <row r="1472" spans="5:9">
      <c r="E1472" t="str" cm="1">
        <f t="array" ref="E1472">IFERROR(INDEX(Month_10!$D$4:$D$250,MATCH(0,COUNTIF($E$1350:E1471,Month_10!$D$4:$D$250),0)),"")</f>
        <v/>
      </c>
      <c r="I1472" t="str" cm="1">
        <f t="array" ref="I1472">IFERROR(INDEX(Month_10!$B$4:$B$250,MATCH(0,COUNTIF($I$1350:I1471,Month_10!$B$4:$B$250),0)),"")</f>
        <v/>
      </c>
    </row>
    <row r="1473" spans="5:9">
      <c r="E1473" t="str" cm="1">
        <f t="array" ref="E1473">IFERROR(INDEX(Month_10!$D$4:$D$250,MATCH(0,COUNTIF($E$1350:E1472,Month_10!$D$4:$D$250),0)),"")</f>
        <v/>
      </c>
      <c r="I1473" t="str" cm="1">
        <f t="array" ref="I1473">IFERROR(INDEX(Month_10!$B$4:$B$250,MATCH(0,COUNTIF($I$1350:I1472,Month_10!$B$4:$B$250),0)),"")</f>
        <v/>
      </c>
    </row>
    <row r="1474" spans="5:9">
      <c r="E1474" t="str" cm="1">
        <f t="array" ref="E1474">IFERROR(INDEX(Month_10!$D$4:$D$250,MATCH(0,COUNTIF($E$1350:E1473,Month_10!$D$4:$D$250),0)),"")</f>
        <v/>
      </c>
      <c r="I1474" t="str" cm="1">
        <f t="array" ref="I1474">IFERROR(INDEX(Month_10!$B$4:$B$250,MATCH(0,COUNTIF($I$1350:I1473,Month_10!$B$4:$B$250),0)),"")</f>
        <v/>
      </c>
    </row>
    <row r="1475" spans="5:9">
      <c r="E1475" t="str" cm="1">
        <f t="array" ref="E1475">IFERROR(INDEX(Month_10!$D$4:$D$250,MATCH(0,COUNTIF($E$1350:E1474,Month_10!$D$4:$D$250),0)),"")</f>
        <v/>
      </c>
      <c r="I1475" t="str" cm="1">
        <f t="array" ref="I1475">IFERROR(INDEX(Month_10!$B$4:$B$250,MATCH(0,COUNTIF($I$1350:I1474,Month_10!$B$4:$B$250),0)),"")</f>
        <v/>
      </c>
    </row>
    <row r="1476" spans="5:9">
      <c r="E1476" t="str" cm="1">
        <f t="array" ref="E1476">IFERROR(INDEX(Month_10!$D$4:$D$250,MATCH(0,COUNTIF($E$1350:E1475,Month_10!$D$4:$D$250),0)),"")</f>
        <v/>
      </c>
      <c r="I1476" t="str" cm="1">
        <f t="array" ref="I1476">IFERROR(INDEX(Month_10!$B$4:$B$250,MATCH(0,COUNTIF($I$1350:I1475,Month_10!$B$4:$B$250),0)),"")</f>
        <v/>
      </c>
    </row>
    <row r="1477" spans="5:9">
      <c r="E1477" t="str" cm="1">
        <f t="array" ref="E1477">IFERROR(INDEX(Month_10!$D$4:$D$250,MATCH(0,COUNTIF($E$1350:E1476,Month_10!$D$4:$D$250),0)),"")</f>
        <v/>
      </c>
      <c r="I1477" t="str" cm="1">
        <f t="array" ref="I1477">IFERROR(INDEX(Month_10!$B$4:$B$250,MATCH(0,COUNTIF($I$1350:I1476,Month_10!$B$4:$B$250),0)),"")</f>
        <v/>
      </c>
    </row>
    <row r="1478" spans="5:9">
      <c r="E1478" t="str" cm="1">
        <f t="array" ref="E1478">IFERROR(INDEX(Month_10!$D$4:$D$250,MATCH(0,COUNTIF($E$1350:E1477,Month_10!$D$4:$D$250),0)),"")</f>
        <v/>
      </c>
      <c r="I1478" t="str" cm="1">
        <f t="array" ref="I1478">IFERROR(INDEX(Month_10!$B$4:$B$250,MATCH(0,COUNTIF($I$1350:I1477,Month_10!$B$4:$B$250),0)),"")</f>
        <v/>
      </c>
    </row>
    <row r="1479" spans="5:9">
      <c r="E1479" t="str" cm="1">
        <f t="array" ref="E1479">IFERROR(INDEX(Month_10!$D$4:$D$250,MATCH(0,COUNTIF($E$1350:E1478,Month_10!$D$4:$D$250),0)),"")</f>
        <v/>
      </c>
      <c r="I1479" t="str" cm="1">
        <f t="array" ref="I1479">IFERROR(INDEX(Month_10!$B$4:$B$250,MATCH(0,COUNTIF($I$1350:I1478,Month_10!$B$4:$B$250),0)),"")</f>
        <v/>
      </c>
    </row>
    <row r="1480" spans="5:9">
      <c r="E1480" t="str" cm="1">
        <f t="array" ref="E1480">IFERROR(INDEX(Month_10!$D$4:$D$250,MATCH(0,COUNTIF($E$1350:E1479,Month_10!$D$4:$D$250),0)),"")</f>
        <v/>
      </c>
      <c r="I1480" t="str" cm="1">
        <f t="array" ref="I1480">IFERROR(INDEX(Month_10!$B$4:$B$250,MATCH(0,COUNTIF($I$1350:I1479,Month_10!$B$4:$B$250),0)),"")</f>
        <v/>
      </c>
    </row>
    <row r="1481" spans="5:9">
      <c r="E1481" t="str" cm="1">
        <f t="array" ref="E1481">IFERROR(INDEX(Month_10!$D$4:$D$250,MATCH(0,COUNTIF($E$1350:E1480,Month_10!$D$4:$D$250),0)),"")</f>
        <v/>
      </c>
      <c r="I1481" t="str" cm="1">
        <f t="array" ref="I1481">IFERROR(INDEX(Month_10!$B$4:$B$250,MATCH(0,COUNTIF($I$1350:I1480,Month_10!$B$4:$B$250),0)),"")</f>
        <v/>
      </c>
    </row>
    <row r="1482" spans="5:9">
      <c r="E1482" t="str" cm="1">
        <f t="array" ref="E1482">IFERROR(INDEX(Month_10!$D$4:$D$250,MATCH(0,COUNTIF($E$1350:E1481,Month_10!$D$4:$D$250),0)),"")</f>
        <v/>
      </c>
      <c r="I1482" t="str" cm="1">
        <f t="array" ref="I1482">IFERROR(INDEX(Month_10!$B$4:$B$250,MATCH(0,COUNTIF($I$1350:I1481,Month_10!$B$4:$B$250),0)),"")</f>
        <v/>
      </c>
    </row>
    <row r="1483" spans="5:9">
      <c r="E1483" t="str" cm="1">
        <f t="array" ref="E1483">IFERROR(INDEX(Month_10!$D$4:$D$250,MATCH(0,COUNTIF($E$1350:E1482,Month_10!$D$4:$D$250),0)),"")</f>
        <v/>
      </c>
      <c r="I1483" t="str" cm="1">
        <f t="array" ref="I1483">IFERROR(INDEX(Month_10!$B$4:$B$250,MATCH(0,COUNTIF($I$1350:I1482,Month_10!$B$4:$B$250),0)),"")</f>
        <v/>
      </c>
    </row>
    <row r="1484" spans="5:9">
      <c r="E1484" t="str" cm="1">
        <f t="array" ref="E1484">IFERROR(INDEX(Month_10!$D$4:$D$250,MATCH(0,COUNTIF($E$1350:E1483,Month_10!$D$4:$D$250),0)),"")</f>
        <v/>
      </c>
      <c r="I1484" t="str" cm="1">
        <f t="array" ref="I1484">IFERROR(INDEX(Month_10!$B$4:$B$250,MATCH(0,COUNTIF($I$1350:I1483,Month_10!$B$4:$B$250),0)),"")</f>
        <v/>
      </c>
    </row>
    <row r="1485" spans="5:9">
      <c r="E1485" t="str" cm="1">
        <f t="array" ref="E1485">IFERROR(INDEX(Month_10!$D$4:$D$250,MATCH(0,COUNTIF($E$1350:E1484,Month_10!$D$4:$D$250),0)),"")</f>
        <v/>
      </c>
      <c r="I1485" t="str" cm="1">
        <f t="array" ref="I1485">IFERROR(INDEX(Month_10!$B$4:$B$250,MATCH(0,COUNTIF($I$1350:I1484,Month_10!$B$4:$B$250),0)),"")</f>
        <v/>
      </c>
    </row>
    <row r="1486" spans="5:9">
      <c r="E1486" t="str" cm="1">
        <f t="array" ref="E1486">IFERROR(INDEX(Month_10!$D$4:$D$250,MATCH(0,COUNTIF($E$1350:E1485,Month_10!$D$4:$D$250),0)),"")</f>
        <v/>
      </c>
      <c r="I1486" t="str" cm="1">
        <f t="array" ref="I1486">IFERROR(INDEX(Month_10!$B$4:$B$250,MATCH(0,COUNTIF($I$1350:I1485,Month_10!$B$4:$B$250),0)),"")</f>
        <v/>
      </c>
    </row>
    <row r="1487" spans="5:9">
      <c r="E1487" t="str" cm="1">
        <f t="array" ref="E1487">IFERROR(INDEX(Month_10!$D$4:$D$250,MATCH(0,COUNTIF($E$1350:E1486,Month_10!$D$4:$D$250),0)),"")</f>
        <v/>
      </c>
      <c r="I1487" t="str" cm="1">
        <f t="array" ref="I1487">IFERROR(INDEX(Month_10!$B$4:$B$250,MATCH(0,COUNTIF($I$1350:I1486,Month_10!$B$4:$B$250),0)),"")</f>
        <v/>
      </c>
    </row>
    <row r="1488" spans="5:9">
      <c r="E1488" t="str" cm="1">
        <f t="array" ref="E1488">IFERROR(INDEX(Month_10!$D$4:$D$250,MATCH(0,COUNTIF($E$1350:E1487,Month_10!$D$4:$D$250),0)),"")</f>
        <v/>
      </c>
      <c r="I1488" t="str" cm="1">
        <f t="array" ref="I1488">IFERROR(INDEX(Month_10!$B$4:$B$250,MATCH(0,COUNTIF($I$1350:I1487,Month_10!$B$4:$B$250),0)),"")</f>
        <v/>
      </c>
    </row>
    <row r="1489" spans="5:9">
      <c r="E1489" t="str" cm="1">
        <f t="array" ref="E1489">IFERROR(INDEX(Month_10!$D$4:$D$250,MATCH(0,COUNTIF($E$1350:E1488,Month_10!$D$4:$D$250),0)),"")</f>
        <v/>
      </c>
      <c r="I1489" t="str" cm="1">
        <f t="array" ref="I1489">IFERROR(INDEX(Month_10!$B$4:$B$250,MATCH(0,COUNTIF($I$1350:I1488,Month_10!$B$4:$B$250),0)),"")</f>
        <v/>
      </c>
    </row>
    <row r="1490" spans="5:9">
      <c r="E1490" t="str" cm="1">
        <f t="array" ref="E1490">IFERROR(INDEX(Month_10!$D$4:$D$250,MATCH(0,COUNTIF($E$1350:E1489,Month_10!$D$4:$D$250),0)),"")</f>
        <v/>
      </c>
      <c r="I1490" t="str" cm="1">
        <f t="array" ref="I1490">IFERROR(INDEX(Month_10!$B$4:$B$250,MATCH(0,COUNTIF($I$1350:I1489,Month_10!$B$4:$B$250),0)),"")</f>
        <v/>
      </c>
    </row>
    <row r="1491" spans="5:9">
      <c r="E1491" t="str" cm="1">
        <f t="array" ref="E1491">IFERROR(INDEX(Month_10!$D$4:$D$250,MATCH(0,COUNTIF($E$1350:E1490,Month_10!$D$4:$D$250),0)),"")</f>
        <v/>
      </c>
      <c r="I1491" t="str" cm="1">
        <f t="array" ref="I1491">IFERROR(INDEX(Month_10!$B$4:$B$250,MATCH(0,COUNTIF($I$1350:I1490,Month_10!$B$4:$B$250),0)),"")</f>
        <v/>
      </c>
    </row>
    <row r="1492" spans="5:9">
      <c r="E1492" t="str" cm="1">
        <f t="array" ref="E1492">IFERROR(INDEX(Month_10!$D$4:$D$250,MATCH(0,COUNTIF($E$1350:E1491,Month_10!$D$4:$D$250),0)),"")</f>
        <v/>
      </c>
      <c r="I1492" t="str" cm="1">
        <f t="array" ref="I1492">IFERROR(INDEX(Month_10!$B$4:$B$250,MATCH(0,COUNTIF($I$1350:I1491,Month_10!$B$4:$B$250),0)),"")</f>
        <v/>
      </c>
    </row>
    <row r="1493" spans="5:9">
      <c r="E1493" t="str" cm="1">
        <f t="array" ref="E1493">IFERROR(INDEX(Month_10!$D$4:$D$250,MATCH(0,COUNTIF($E$1350:E1492,Month_10!$D$4:$D$250),0)),"")</f>
        <v/>
      </c>
      <c r="I1493" t="str" cm="1">
        <f t="array" ref="I1493">IFERROR(INDEX(Month_10!$B$4:$B$250,MATCH(0,COUNTIF($I$1350:I1492,Month_10!$B$4:$B$250),0)),"")</f>
        <v/>
      </c>
    </row>
    <row r="1494" spans="5:9">
      <c r="E1494" t="str" cm="1">
        <f t="array" ref="E1494">IFERROR(INDEX(Month_10!$D$4:$D$250,MATCH(0,COUNTIF($E$1350:E1493,Month_10!$D$4:$D$250),0)),"")</f>
        <v/>
      </c>
      <c r="I1494" t="str" cm="1">
        <f t="array" ref="I1494">IFERROR(INDEX(Month_10!$B$4:$B$250,MATCH(0,COUNTIF($I$1350:I1493,Month_10!$B$4:$B$250),0)),"")</f>
        <v/>
      </c>
    </row>
    <row r="1495" spans="5:9">
      <c r="E1495" t="str" cm="1">
        <f t="array" ref="E1495">IFERROR(INDEX(Month_10!$D$4:$D$250,MATCH(0,COUNTIF($E$1350:E1494,Month_10!$D$4:$D$250),0)),"")</f>
        <v/>
      </c>
      <c r="I1495" t="str" cm="1">
        <f t="array" ref="I1495">IFERROR(INDEX(Month_10!$B$4:$B$250,MATCH(0,COUNTIF($I$1350:I1494,Month_10!$B$4:$B$250),0)),"")</f>
        <v/>
      </c>
    </row>
    <row r="1496" spans="5:9">
      <c r="E1496" t="str" cm="1">
        <f t="array" ref="E1496">IFERROR(INDEX(Month_10!$D$4:$D$250,MATCH(0,COUNTIF($E$1350:E1495,Month_10!$D$4:$D$250),0)),"")</f>
        <v/>
      </c>
      <c r="I1496" t="str" cm="1">
        <f t="array" ref="I1496">IFERROR(INDEX(Month_10!$B$4:$B$250,MATCH(0,COUNTIF($I$1350:I1495,Month_10!$B$4:$B$250),0)),"")</f>
        <v/>
      </c>
    </row>
    <row r="1497" spans="5:9">
      <c r="E1497" t="str" cm="1">
        <f t="array" ref="E1497">IFERROR(INDEX(Month_10!$D$4:$D$250,MATCH(0,COUNTIF($E$1350:E1496,Month_10!$D$4:$D$250),0)),"")</f>
        <v/>
      </c>
      <c r="I1497" t="str" cm="1">
        <f t="array" ref="I1497">IFERROR(INDEX(Month_10!$B$4:$B$250,MATCH(0,COUNTIF($I$1350:I1496,Month_10!$B$4:$B$250),0)),"")</f>
        <v/>
      </c>
    </row>
    <row r="1498" spans="5:9">
      <c r="E1498" t="str" cm="1">
        <f t="array" ref="E1498">IFERROR(INDEX(Month_10!$D$4:$D$250,MATCH(0,COUNTIF($E$1350:E1497,Month_10!$D$4:$D$250),0)),"")</f>
        <v/>
      </c>
      <c r="I1498" t="str" cm="1">
        <f t="array" ref="I1498">IFERROR(INDEX(Month_10!$B$4:$B$250,MATCH(0,COUNTIF($I$1350:I1497,Month_10!$B$4:$B$250),0)),"")</f>
        <v/>
      </c>
    </row>
    <row r="1499" spans="5:9">
      <c r="E1499" t="str" cm="1">
        <f t="array" ref="E1499">IFERROR(INDEX(Month_10!$D$4:$D$250,MATCH(0,COUNTIF($E$1350:E1498,Month_10!$D$4:$D$250),0)),"")</f>
        <v/>
      </c>
      <c r="I1499" t="str" cm="1">
        <f t="array" ref="I1499">IFERROR(INDEX(Month_10!$B$4:$B$250,MATCH(0,COUNTIF($I$1350:I1498,Month_10!$B$4:$B$250),0)),"")</f>
        <v/>
      </c>
    </row>
    <row r="1500" spans="5:9">
      <c r="E1500" t="str" cm="1">
        <f t="array" ref="E1500">IFERROR(INDEX(Month_10!$D$4:$D$250,MATCH(0,COUNTIF($E$1350:E1499,Month_10!$D$4:$D$250),0)),"")</f>
        <v/>
      </c>
      <c r="I1500" t="str" cm="1">
        <f t="array" ref="I1500">IFERROR(INDEX(Month_10!$B$4:$B$250,MATCH(0,COUNTIF($I$1350:I1499,Month_10!$B$4:$B$250),0)),"")</f>
        <v/>
      </c>
    </row>
    <row r="1501" spans="5:9">
      <c r="E1501" cm="1">
        <f t="array" ref="E1501">IFERROR(INDEX(Month_11!$D$4:$D$250,MATCH(0,COUNTIF($E$1500:E1500,Month_11!$D$4:$D$250),0)),"")</f>
        <v>0</v>
      </c>
      <c r="I1501" cm="1">
        <f t="array" ref="I1501">IFERROR(INDEX(Month_11!$B$4:$B$250,MATCH(0,COUNTIF($I$1500:I1500,Month_11!$B$4:$B$250),0)),"")</f>
        <v>0</v>
      </c>
    </row>
    <row r="1502" spans="5:9">
      <c r="E1502" t="str" cm="1">
        <f t="array" ref="E1502">IFERROR(INDEX(Month_11!$D$4:$D$250,MATCH(0,COUNTIF($E$1500:E1501,Month_11!$D$4:$D$250),0)),"")</f>
        <v/>
      </c>
      <c r="I1502" t="str" cm="1">
        <f t="array" ref="I1502">IFERROR(INDEX(Month_11!$B$4:$B$250,MATCH(0,COUNTIF($I$1500:I1501,Month_11!$B$4:$B$250),0)),"")</f>
        <v/>
      </c>
    </row>
    <row r="1503" spans="5:9">
      <c r="E1503" t="str" cm="1">
        <f t="array" ref="E1503">IFERROR(INDEX(Month_11!$D$4:$D$250,MATCH(0,COUNTIF($E$1500:E1502,Month_11!$D$4:$D$250),0)),"")</f>
        <v/>
      </c>
      <c r="I1503" t="str" cm="1">
        <f t="array" ref="I1503">IFERROR(INDEX(Month_11!$B$4:$B$250,MATCH(0,COUNTIF($I$1500:I1502,Month_11!$B$4:$B$250),0)),"")</f>
        <v/>
      </c>
    </row>
    <row r="1504" spans="5:9">
      <c r="E1504" t="str" cm="1">
        <f t="array" ref="E1504">IFERROR(INDEX(Month_11!$D$4:$D$250,MATCH(0,COUNTIF($E$1500:E1503,Month_11!$D$4:$D$250),0)),"")</f>
        <v/>
      </c>
      <c r="I1504" t="str" cm="1">
        <f t="array" ref="I1504">IFERROR(INDEX(Month_11!$B$4:$B$250,MATCH(0,COUNTIF($I$1500:I1503,Month_11!$B$4:$B$250),0)),"")</f>
        <v/>
      </c>
    </row>
    <row r="1505" spans="5:9">
      <c r="E1505" t="str" cm="1">
        <f t="array" ref="E1505">IFERROR(INDEX(Month_11!$D$4:$D$250,MATCH(0,COUNTIF($E$1500:E1504,Month_11!$D$4:$D$250),0)),"")</f>
        <v/>
      </c>
      <c r="I1505" t="str" cm="1">
        <f t="array" ref="I1505">IFERROR(INDEX(Month_11!$B$4:$B$250,MATCH(0,COUNTIF($I$1500:I1504,Month_11!$B$4:$B$250),0)),"")</f>
        <v/>
      </c>
    </row>
    <row r="1506" spans="5:9">
      <c r="E1506" t="str" cm="1">
        <f t="array" ref="E1506">IFERROR(INDEX(Month_11!$D$4:$D$250,MATCH(0,COUNTIF($E$1500:E1505,Month_11!$D$4:$D$250),0)),"")</f>
        <v/>
      </c>
      <c r="I1506" t="str" cm="1">
        <f t="array" ref="I1506">IFERROR(INDEX(Month_11!$B$4:$B$250,MATCH(0,COUNTIF($I$1500:I1505,Month_11!$B$4:$B$250),0)),"")</f>
        <v/>
      </c>
    </row>
    <row r="1507" spans="5:9">
      <c r="E1507" t="str" cm="1">
        <f t="array" ref="E1507">IFERROR(INDEX(Month_11!$D$4:$D$250,MATCH(0,COUNTIF($E$1500:E1506,Month_11!$D$4:$D$250),0)),"")</f>
        <v/>
      </c>
      <c r="I1507" t="str" cm="1">
        <f t="array" ref="I1507">IFERROR(INDEX(Month_11!$B$4:$B$250,MATCH(0,COUNTIF($I$1500:I1506,Month_11!$B$4:$B$250),0)),"")</f>
        <v/>
      </c>
    </row>
    <row r="1508" spans="5:9">
      <c r="E1508" t="str" cm="1">
        <f t="array" ref="E1508">IFERROR(INDEX(Month_11!$D$4:$D$250,MATCH(0,COUNTIF($E$1500:E1507,Month_11!$D$4:$D$250),0)),"")</f>
        <v/>
      </c>
      <c r="I1508" t="str" cm="1">
        <f t="array" ref="I1508">IFERROR(INDEX(Month_11!$B$4:$B$250,MATCH(0,COUNTIF($I$1500:I1507,Month_11!$B$4:$B$250),0)),"")</f>
        <v/>
      </c>
    </row>
    <row r="1509" spans="5:9">
      <c r="E1509" t="str" cm="1">
        <f t="array" ref="E1509">IFERROR(INDEX(Month_11!$D$4:$D$250,MATCH(0,COUNTIF($E$1500:E1508,Month_11!$D$4:$D$250),0)),"")</f>
        <v/>
      </c>
      <c r="I1509" t="str" cm="1">
        <f t="array" ref="I1509">IFERROR(INDEX(Month_11!$B$4:$B$250,MATCH(0,COUNTIF($I$1500:I1508,Month_11!$B$4:$B$250),0)),"")</f>
        <v/>
      </c>
    </row>
    <row r="1510" spans="5:9">
      <c r="E1510" t="str" cm="1">
        <f t="array" ref="E1510">IFERROR(INDEX(Month_11!$D$4:$D$250,MATCH(0,COUNTIF($E$1500:E1509,Month_11!$D$4:$D$250),0)),"")</f>
        <v/>
      </c>
      <c r="I1510" t="str" cm="1">
        <f t="array" ref="I1510">IFERROR(INDEX(Month_11!$B$4:$B$250,MATCH(0,COUNTIF($I$1500:I1509,Month_11!$B$4:$B$250),0)),"")</f>
        <v/>
      </c>
    </row>
    <row r="1511" spans="5:9">
      <c r="E1511" t="str" cm="1">
        <f t="array" ref="E1511">IFERROR(INDEX(Month_11!$D$4:$D$250,MATCH(0,COUNTIF($E$1500:E1510,Month_11!$D$4:$D$250),0)),"")</f>
        <v/>
      </c>
      <c r="I1511" t="str" cm="1">
        <f t="array" ref="I1511">IFERROR(INDEX(Month_11!$B$4:$B$250,MATCH(0,COUNTIF($I$1500:I1510,Month_11!$B$4:$B$250),0)),"")</f>
        <v/>
      </c>
    </row>
    <row r="1512" spans="5:9">
      <c r="E1512" t="str" cm="1">
        <f t="array" ref="E1512">IFERROR(INDEX(Month_11!$D$4:$D$250,MATCH(0,COUNTIF($E$1500:E1511,Month_11!$D$4:$D$250),0)),"")</f>
        <v/>
      </c>
      <c r="I1512" t="str" cm="1">
        <f t="array" ref="I1512">IFERROR(INDEX(Month_11!$B$4:$B$250,MATCH(0,COUNTIF($I$1500:I1511,Month_11!$B$4:$B$250),0)),"")</f>
        <v/>
      </c>
    </row>
    <row r="1513" spans="5:9">
      <c r="E1513" t="str" cm="1">
        <f t="array" ref="E1513">IFERROR(INDEX(Month_11!$D$4:$D$250,MATCH(0,COUNTIF($E$1500:E1512,Month_11!$D$4:$D$250),0)),"")</f>
        <v/>
      </c>
      <c r="I1513" t="str" cm="1">
        <f t="array" ref="I1513">IFERROR(INDEX(Month_11!$B$4:$B$250,MATCH(0,COUNTIF($I$1500:I1512,Month_11!$B$4:$B$250),0)),"")</f>
        <v/>
      </c>
    </row>
    <row r="1514" spans="5:9">
      <c r="E1514" t="str" cm="1">
        <f t="array" ref="E1514">IFERROR(INDEX(Month_11!$D$4:$D$250,MATCH(0,COUNTIF($E$1500:E1513,Month_11!$D$4:$D$250),0)),"")</f>
        <v/>
      </c>
      <c r="I1514" t="str" cm="1">
        <f t="array" ref="I1514">IFERROR(INDEX(Month_11!$B$4:$B$250,MATCH(0,COUNTIF($I$1500:I1513,Month_11!$B$4:$B$250),0)),"")</f>
        <v/>
      </c>
    </row>
    <row r="1515" spans="5:9">
      <c r="E1515" t="str" cm="1">
        <f t="array" ref="E1515">IFERROR(INDEX(Month_11!$D$4:$D$250,MATCH(0,COUNTIF($E$1500:E1514,Month_11!$D$4:$D$250),0)),"")</f>
        <v/>
      </c>
      <c r="I1515" t="str" cm="1">
        <f t="array" ref="I1515">IFERROR(INDEX(Month_11!$B$4:$B$250,MATCH(0,COUNTIF($I$1500:I1514,Month_11!$B$4:$B$250),0)),"")</f>
        <v/>
      </c>
    </row>
    <row r="1516" spans="5:9">
      <c r="E1516" t="str" cm="1">
        <f t="array" ref="E1516">IFERROR(INDEX(Month_11!$D$4:$D$250,MATCH(0,COUNTIF($E$1500:E1515,Month_11!$D$4:$D$250),0)),"")</f>
        <v/>
      </c>
      <c r="I1516" t="str" cm="1">
        <f t="array" ref="I1516">IFERROR(INDEX(Month_11!$B$4:$B$250,MATCH(0,COUNTIF($I$1500:I1515,Month_11!$B$4:$B$250),0)),"")</f>
        <v/>
      </c>
    </row>
    <row r="1517" spans="5:9">
      <c r="E1517" t="str" cm="1">
        <f t="array" ref="E1517">IFERROR(INDEX(Month_11!$D$4:$D$250,MATCH(0,COUNTIF($E$1500:E1516,Month_11!$D$4:$D$250),0)),"")</f>
        <v/>
      </c>
      <c r="I1517" t="str" cm="1">
        <f t="array" ref="I1517">IFERROR(INDEX(Month_11!$B$4:$B$250,MATCH(0,COUNTIF($I$1500:I1516,Month_11!$B$4:$B$250),0)),"")</f>
        <v/>
      </c>
    </row>
    <row r="1518" spans="5:9">
      <c r="E1518" t="str" cm="1">
        <f t="array" ref="E1518">IFERROR(INDEX(Month_11!$D$4:$D$250,MATCH(0,COUNTIF($E$1500:E1517,Month_11!$D$4:$D$250),0)),"")</f>
        <v/>
      </c>
      <c r="I1518" t="str" cm="1">
        <f t="array" ref="I1518">IFERROR(INDEX(Month_11!$B$4:$B$250,MATCH(0,COUNTIF($I$1500:I1517,Month_11!$B$4:$B$250),0)),"")</f>
        <v/>
      </c>
    </row>
    <row r="1519" spans="5:9">
      <c r="E1519" t="str" cm="1">
        <f t="array" ref="E1519">IFERROR(INDEX(Month_11!$D$4:$D$250,MATCH(0,COUNTIF($E$1500:E1518,Month_11!$D$4:$D$250),0)),"")</f>
        <v/>
      </c>
      <c r="I1519" t="str" cm="1">
        <f t="array" ref="I1519">IFERROR(INDEX(Month_11!$B$4:$B$250,MATCH(0,COUNTIF($I$1500:I1518,Month_11!$B$4:$B$250),0)),"")</f>
        <v/>
      </c>
    </row>
    <row r="1520" spans="5:9">
      <c r="E1520" t="str" cm="1">
        <f t="array" ref="E1520">IFERROR(INDEX(Month_11!$D$4:$D$250,MATCH(0,COUNTIF($E$1500:E1519,Month_11!$D$4:$D$250),0)),"")</f>
        <v/>
      </c>
      <c r="I1520" t="str" cm="1">
        <f t="array" ref="I1520">IFERROR(INDEX(Month_11!$B$4:$B$250,MATCH(0,COUNTIF($I$1500:I1519,Month_11!$B$4:$B$250),0)),"")</f>
        <v/>
      </c>
    </row>
    <row r="1521" spans="5:9">
      <c r="E1521" t="str" cm="1">
        <f t="array" ref="E1521">IFERROR(INDEX(Month_11!$D$4:$D$250,MATCH(0,COUNTIF($E$1500:E1520,Month_11!$D$4:$D$250),0)),"")</f>
        <v/>
      </c>
      <c r="I1521" t="str" cm="1">
        <f t="array" ref="I1521">IFERROR(INDEX(Month_11!$B$4:$B$250,MATCH(0,COUNTIF($I$1500:I1520,Month_11!$B$4:$B$250),0)),"")</f>
        <v/>
      </c>
    </row>
    <row r="1522" spans="5:9">
      <c r="E1522" t="str" cm="1">
        <f t="array" ref="E1522">IFERROR(INDEX(Month_11!$D$4:$D$250,MATCH(0,COUNTIF($E$1500:E1521,Month_11!$D$4:$D$250),0)),"")</f>
        <v/>
      </c>
      <c r="I1522" t="str" cm="1">
        <f t="array" ref="I1522">IFERROR(INDEX(Month_11!$B$4:$B$250,MATCH(0,COUNTIF($I$1500:I1521,Month_11!$B$4:$B$250),0)),"")</f>
        <v/>
      </c>
    </row>
    <row r="1523" spans="5:9">
      <c r="E1523" t="str" cm="1">
        <f t="array" ref="E1523">IFERROR(INDEX(Month_11!$D$4:$D$250,MATCH(0,COUNTIF($E$1500:E1522,Month_11!$D$4:$D$250),0)),"")</f>
        <v/>
      </c>
      <c r="I1523" t="str" cm="1">
        <f t="array" ref="I1523">IFERROR(INDEX(Month_11!$B$4:$B$250,MATCH(0,COUNTIF($I$1500:I1522,Month_11!$B$4:$B$250),0)),"")</f>
        <v/>
      </c>
    </row>
    <row r="1524" spans="5:9">
      <c r="E1524" t="str" cm="1">
        <f t="array" ref="E1524">IFERROR(INDEX(Month_11!$D$4:$D$250,MATCH(0,COUNTIF($E$1500:E1523,Month_11!$D$4:$D$250),0)),"")</f>
        <v/>
      </c>
      <c r="I1524" t="str" cm="1">
        <f t="array" ref="I1524">IFERROR(INDEX(Month_11!$B$4:$B$250,MATCH(0,COUNTIF($I$1500:I1523,Month_11!$B$4:$B$250),0)),"")</f>
        <v/>
      </c>
    </row>
    <row r="1525" spans="5:9">
      <c r="E1525" t="str" cm="1">
        <f t="array" ref="E1525">IFERROR(INDEX(Month_11!$D$4:$D$250,MATCH(0,COUNTIF($E$1500:E1524,Month_11!$D$4:$D$250),0)),"")</f>
        <v/>
      </c>
      <c r="I1525" t="str" cm="1">
        <f t="array" ref="I1525">IFERROR(INDEX(Month_11!$B$4:$B$250,MATCH(0,COUNTIF($I$1500:I1524,Month_11!$B$4:$B$250),0)),"")</f>
        <v/>
      </c>
    </row>
    <row r="1526" spans="5:9">
      <c r="E1526" t="str" cm="1">
        <f t="array" ref="E1526">IFERROR(INDEX(Month_11!$D$4:$D$250,MATCH(0,COUNTIF($E$1500:E1525,Month_11!$D$4:$D$250),0)),"")</f>
        <v/>
      </c>
      <c r="I1526" t="str" cm="1">
        <f t="array" ref="I1526">IFERROR(INDEX(Month_11!$B$4:$B$250,MATCH(0,COUNTIF($I$1500:I1525,Month_11!$B$4:$B$250),0)),"")</f>
        <v/>
      </c>
    </row>
    <row r="1527" spans="5:9">
      <c r="E1527" t="str" cm="1">
        <f t="array" ref="E1527">IFERROR(INDEX(Month_11!$D$4:$D$250,MATCH(0,COUNTIF($E$1500:E1526,Month_11!$D$4:$D$250),0)),"")</f>
        <v/>
      </c>
      <c r="I1527" t="str" cm="1">
        <f t="array" ref="I1527">IFERROR(INDEX(Month_11!$B$4:$B$250,MATCH(0,COUNTIF($I$1500:I1526,Month_11!$B$4:$B$250),0)),"")</f>
        <v/>
      </c>
    </row>
    <row r="1528" spans="5:9">
      <c r="E1528" t="str" cm="1">
        <f t="array" ref="E1528">IFERROR(INDEX(Month_11!$D$4:$D$250,MATCH(0,COUNTIF($E$1500:E1527,Month_11!$D$4:$D$250),0)),"")</f>
        <v/>
      </c>
      <c r="I1528" t="str" cm="1">
        <f t="array" ref="I1528">IFERROR(INDEX(Month_11!$B$4:$B$250,MATCH(0,COUNTIF($I$1500:I1527,Month_11!$B$4:$B$250),0)),"")</f>
        <v/>
      </c>
    </row>
    <row r="1529" spans="5:9">
      <c r="E1529" t="str" cm="1">
        <f t="array" ref="E1529">IFERROR(INDEX(Month_11!$D$4:$D$250,MATCH(0,COUNTIF($E$1500:E1528,Month_11!$D$4:$D$250),0)),"")</f>
        <v/>
      </c>
      <c r="I1529" t="str" cm="1">
        <f t="array" ref="I1529">IFERROR(INDEX(Month_11!$B$4:$B$250,MATCH(0,COUNTIF($I$1500:I1528,Month_11!$B$4:$B$250),0)),"")</f>
        <v/>
      </c>
    </row>
    <row r="1530" spans="5:9">
      <c r="E1530" t="str" cm="1">
        <f t="array" ref="E1530">IFERROR(INDEX(Month_11!$D$4:$D$250,MATCH(0,COUNTIF($E$1500:E1529,Month_11!$D$4:$D$250),0)),"")</f>
        <v/>
      </c>
      <c r="I1530" t="str" cm="1">
        <f t="array" ref="I1530">IFERROR(INDEX(Month_11!$B$4:$B$250,MATCH(0,COUNTIF($I$1500:I1529,Month_11!$B$4:$B$250),0)),"")</f>
        <v/>
      </c>
    </row>
    <row r="1531" spans="5:9">
      <c r="E1531" t="str" cm="1">
        <f t="array" ref="E1531">IFERROR(INDEX(Month_11!$D$4:$D$250,MATCH(0,COUNTIF($E$1500:E1530,Month_11!$D$4:$D$250),0)),"")</f>
        <v/>
      </c>
      <c r="I1531" t="str" cm="1">
        <f t="array" ref="I1531">IFERROR(INDEX(Month_11!$B$4:$B$250,MATCH(0,COUNTIF($I$1500:I1530,Month_11!$B$4:$B$250),0)),"")</f>
        <v/>
      </c>
    </row>
    <row r="1532" spans="5:9">
      <c r="E1532" t="str" cm="1">
        <f t="array" ref="E1532">IFERROR(INDEX(Month_11!$D$4:$D$250,MATCH(0,COUNTIF($E$1500:E1531,Month_11!$D$4:$D$250),0)),"")</f>
        <v/>
      </c>
      <c r="I1532" t="str" cm="1">
        <f t="array" ref="I1532">IFERROR(INDEX(Month_11!$B$4:$B$250,MATCH(0,COUNTIF($I$1500:I1531,Month_11!$B$4:$B$250),0)),"")</f>
        <v/>
      </c>
    </row>
    <row r="1533" spans="5:9">
      <c r="E1533" t="str" cm="1">
        <f t="array" ref="E1533">IFERROR(INDEX(Month_11!$D$4:$D$250,MATCH(0,COUNTIF($E$1500:E1532,Month_11!$D$4:$D$250),0)),"")</f>
        <v/>
      </c>
      <c r="I1533" t="str" cm="1">
        <f t="array" ref="I1533">IFERROR(INDEX(Month_11!$B$4:$B$250,MATCH(0,COUNTIF($I$1500:I1532,Month_11!$B$4:$B$250),0)),"")</f>
        <v/>
      </c>
    </row>
    <row r="1534" spans="5:9">
      <c r="E1534" t="str" cm="1">
        <f t="array" ref="E1534">IFERROR(INDEX(Month_11!$D$4:$D$250,MATCH(0,COUNTIF($E$1500:E1533,Month_11!$D$4:$D$250),0)),"")</f>
        <v/>
      </c>
      <c r="I1534" t="str" cm="1">
        <f t="array" ref="I1534">IFERROR(INDEX(Month_11!$B$4:$B$250,MATCH(0,COUNTIF($I$1500:I1533,Month_11!$B$4:$B$250),0)),"")</f>
        <v/>
      </c>
    </row>
    <row r="1535" spans="5:9">
      <c r="E1535" t="str" cm="1">
        <f t="array" ref="E1535">IFERROR(INDEX(Month_11!$D$4:$D$250,MATCH(0,COUNTIF($E$1500:E1534,Month_11!$D$4:$D$250),0)),"")</f>
        <v/>
      </c>
      <c r="I1535" t="str" cm="1">
        <f t="array" ref="I1535">IFERROR(INDEX(Month_11!$B$4:$B$250,MATCH(0,COUNTIF($I$1500:I1534,Month_11!$B$4:$B$250),0)),"")</f>
        <v/>
      </c>
    </row>
    <row r="1536" spans="5:9">
      <c r="E1536" t="str" cm="1">
        <f t="array" ref="E1536">IFERROR(INDEX(Month_11!$D$4:$D$250,MATCH(0,COUNTIF($E$1500:E1535,Month_11!$D$4:$D$250),0)),"")</f>
        <v/>
      </c>
      <c r="I1536" t="str" cm="1">
        <f t="array" ref="I1536">IFERROR(INDEX(Month_11!$B$4:$B$250,MATCH(0,COUNTIF($I$1500:I1535,Month_11!$B$4:$B$250),0)),"")</f>
        <v/>
      </c>
    </row>
    <row r="1537" spans="5:9">
      <c r="E1537" t="str" cm="1">
        <f t="array" ref="E1537">IFERROR(INDEX(Month_11!$D$4:$D$250,MATCH(0,COUNTIF($E$1500:E1536,Month_11!$D$4:$D$250),0)),"")</f>
        <v/>
      </c>
      <c r="I1537" t="str" cm="1">
        <f t="array" ref="I1537">IFERROR(INDEX(Month_11!$B$4:$B$250,MATCH(0,COUNTIF($I$1500:I1536,Month_11!$B$4:$B$250),0)),"")</f>
        <v/>
      </c>
    </row>
    <row r="1538" spans="5:9">
      <c r="E1538" t="str" cm="1">
        <f t="array" ref="E1538">IFERROR(INDEX(Month_11!$D$4:$D$250,MATCH(0,COUNTIF($E$1500:E1537,Month_11!$D$4:$D$250),0)),"")</f>
        <v/>
      </c>
      <c r="I1538" t="str" cm="1">
        <f t="array" ref="I1538">IFERROR(INDEX(Month_11!$B$4:$B$250,MATCH(0,COUNTIF($I$1500:I1537,Month_11!$B$4:$B$250),0)),"")</f>
        <v/>
      </c>
    </row>
    <row r="1539" spans="5:9">
      <c r="E1539" t="str" cm="1">
        <f t="array" ref="E1539">IFERROR(INDEX(Month_11!$D$4:$D$250,MATCH(0,COUNTIF($E$1500:E1538,Month_11!$D$4:$D$250),0)),"")</f>
        <v/>
      </c>
      <c r="I1539" t="str" cm="1">
        <f t="array" ref="I1539">IFERROR(INDEX(Month_11!$B$4:$B$250,MATCH(0,COUNTIF($I$1500:I1538,Month_11!$B$4:$B$250),0)),"")</f>
        <v/>
      </c>
    </row>
    <row r="1540" spans="5:9">
      <c r="E1540" t="str" cm="1">
        <f t="array" ref="E1540">IFERROR(INDEX(Month_11!$D$4:$D$250,MATCH(0,COUNTIF($E$1500:E1539,Month_11!$D$4:$D$250),0)),"")</f>
        <v/>
      </c>
      <c r="I1540" t="str" cm="1">
        <f t="array" ref="I1540">IFERROR(INDEX(Month_11!$B$4:$B$250,MATCH(0,COUNTIF($I$1500:I1539,Month_11!$B$4:$B$250),0)),"")</f>
        <v/>
      </c>
    </row>
    <row r="1541" spans="5:9">
      <c r="E1541" t="str" cm="1">
        <f t="array" ref="E1541">IFERROR(INDEX(Month_11!$D$4:$D$250,MATCH(0,COUNTIF($E$1500:E1540,Month_11!$D$4:$D$250),0)),"")</f>
        <v/>
      </c>
      <c r="I1541" t="str" cm="1">
        <f t="array" ref="I1541">IFERROR(INDEX(Month_11!$B$4:$B$250,MATCH(0,COUNTIF($I$1500:I1540,Month_11!$B$4:$B$250),0)),"")</f>
        <v/>
      </c>
    </row>
    <row r="1542" spans="5:9">
      <c r="E1542" t="str" cm="1">
        <f t="array" ref="E1542">IFERROR(INDEX(Month_11!$D$4:$D$250,MATCH(0,COUNTIF($E$1500:E1541,Month_11!$D$4:$D$250),0)),"")</f>
        <v/>
      </c>
      <c r="I1542" t="str" cm="1">
        <f t="array" ref="I1542">IFERROR(INDEX(Month_11!$B$4:$B$250,MATCH(0,COUNTIF($I$1500:I1541,Month_11!$B$4:$B$250),0)),"")</f>
        <v/>
      </c>
    </row>
    <row r="1543" spans="5:9">
      <c r="E1543" t="str" cm="1">
        <f t="array" ref="E1543">IFERROR(INDEX(Month_11!$D$4:$D$250,MATCH(0,COUNTIF($E$1500:E1542,Month_11!$D$4:$D$250),0)),"")</f>
        <v/>
      </c>
      <c r="I1543" t="str" cm="1">
        <f t="array" ref="I1543">IFERROR(INDEX(Month_11!$B$4:$B$250,MATCH(0,COUNTIF($I$1500:I1542,Month_11!$B$4:$B$250),0)),"")</f>
        <v/>
      </c>
    </row>
    <row r="1544" spans="5:9">
      <c r="E1544" t="str" cm="1">
        <f t="array" ref="E1544">IFERROR(INDEX(Month_11!$D$4:$D$250,MATCH(0,COUNTIF($E$1500:E1543,Month_11!$D$4:$D$250),0)),"")</f>
        <v/>
      </c>
      <c r="I1544" t="str" cm="1">
        <f t="array" ref="I1544">IFERROR(INDEX(Month_11!$B$4:$B$250,MATCH(0,COUNTIF($I$1500:I1543,Month_11!$B$4:$B$250),0)),"")</f>
        <v/>
      </c>
    </row>
    <row r="1545" spans="5:9">
      <c r="E1545" t="str" cm="1">
        <f t="array" ref="E1545">IFERROR(INDEX(Month_11!$D$4:$D$250,MATCH(0,COUNTIF($E$1500:E1544,Month_11!$D$4:$D$250),0)),"")</f>
        <v/>
      </c>
      <c r="I1545" t="str" cm="1">
        <f t="array" ref="I1545">IFERROR(INDEX(Month_11!$B$4:$B$250,MATCH(0,COUNTIF($I$1500:I1544,Month_11!$B$4:$B$250),0)),"")</f>
        <v/>
      </c>
    </row>
    <row r="1546" spans="5:9">
      <c r="E1546" t="str" cm="1">
        <f t="array" ref="E1546">IFERROR(INDEX(Month_11!$D$4:$D$250,MATCH(0,COUNTIF($E$1500:E1545,Month_11!$D$4:$D$250),0)),"")</f>
        <v/>
      </c>
      <c r="I1546" t="str" cm="1">
        <f t="array" ref="I1546">IFERROR(INDEX(Month_11!$B$4:$B$250,MATCH(0,COUNTIF($I$1500:I1545,Month_11!$B$4:$B$250),0)),"")</f>
        <v/>
      </c>
    </row>
    <row r="1547" spans="5:9">
      <c r="E1547" t="str" cm="1">
        <f t="array" ref="E1547">IFERROR(INDEX(Month_11!$D$4:$D$250,MATCH(0,COUNTIF($E$1500:E1546,Month_11!$D$4:$D$250),0)),"")</f>
        <v/>
      </c>
      <c r="I1547" t="str" cm="1">
        <f t="array" ref="I1547">IFERROR(INDEX(Month_11!$B$4:$B$250,MATCH(0,COUNTIF($I$1500:I1546,Month_11!$B$4:$B$250),0)),"")</f>
        <v/>
      </c>
    </row>
    <row r="1548" spans="5:9">
      <c r="E1548" t="str" cm="1">
        <f t="array" ref="E1548">IFERROR(INDEX(Month_11!$D$4:$D$250,MATCH(0,COUNTIF($E$1500:E1547,Month_11!$D$4:$D$250),0)),"")</f>
        <v/>
      </c>
      <c r="I1548" t="str" cm="1">
        <f t="array" ref="I1548">IFERROR(INDEX(Month_11!$B$4:$B$250,MATCH(0,COUNTIF($I$1500:I1547,Month_11!$B$4:$B$250),0)),"")</f>
        <v/>
      </c>
    </row>
    <row r="1549" spans="5:9">
      <c r="E1549" t="str" cm="1">
        <f t="array" ref="E1549">IFERROR(INDEX(Month_11!$D$4:$D$250,MATCH(0,COUNTIF($E$1500:E1548,Month_11!$D$4:$D$250),0)),"")</f>
        <v/>
      </c>
      <c r="I1549" t="str" cm="1">
        <f t="array" ref="I1549">IFERROR(INDEX(Month_11!$B$4:$B$250,MATCH(0,COUNTIF($I$1500:I1548,Month_11!$B$4:$B$250),0)),"")</f>
        <v/>
      </c>
    </row>
    <row r="1550" spans="5:9">
      <c r="E1550" t="str" cm="1">
        <f t="array" ref="E1550">IFERROR(INDEX(Month_11!$D$4:$D$250,MATCH(0,COUNTIF($E$1500:E1549,Month_11!$D$4:$D$250),0)),"")</f>
        <v/>
      </c>
      <c r="I1550" t="str" cm="1">
        <f t="array" ref="I1550">IFERROR(INDEX(Month_11!$B$4:$B$250,MATCH(0,COUNTIF($I$1500:I1549,Month_11!$B$4:$B$250),0)),"")</f>
        <v/>
      </c>
    </row>
    <row r="1551" spans="5:9">
      <c r="E1551" t="str" cm="1">
        <f t="array" ref="E1551">IFERROR(INDEX(Month_11!$D$4:$D$250,MATCH(0,COUNTIF($E$1500:E1550,Month_11!$D$4:$D$250),0)),"")</f>
        <v/>
      </c>
      <c r="I1551" t="str" cm="1">
        <f t="array" ref="I1551">IFERROR(INDEX(Month_11!$B$4:$B$250,MATCH(0,COUNTIF($I$1500:I1550,Month_11!$B$4:$B$250),0)),"")</f>
        <v/>
      </c>
    </row>
    <row r="1552" spans="5:9">
      <c r="E1552" t="str" cm="1">
        <f t="array" ref="E1552">IFERROR(INDEX(Month_11!$D$4:$D$250,MATCH(0,COUNTIF($E$1500:E1551,Month_11!$D$4:$D$250),0)),"")</f>
        <v/>
      </c>
      <c r="I1552" t="str" cm="1">
        <f t="array" ref="I1552">IFERROR(INDEX(Month_11!$B$4:$B$250,MATCH(0,COUNTIF($I$1500:I1551,Month_11!$B$4:$B$250),0)),"")</f>
        <v/>
      </c>
    </row>
    <row r="1553" spans="5:9">
      <c r="E1553" t="str" cm="1">
        <f t="array" ref="E1553">IFERROR(INDEX(Month_11!$D$4:$D$250,MATCH(0,COUNTIF($E$1500:E1552,Month_11!$D$4:$D$250),0)),"")</f>
        <v/>
      </c>
      <c r="I1553" t="str" cm="1">
        <f t="array" ref="I1553">IFERROR(INDEX(Month_11!$B$4:$B$250,MATCH(0,COUNTIF($I$1500:I1552,Month_11!$B$4:$B$250),0)),"")</f>
        <v/>
      </c>
    </row>
    <row r="1554" spans="5:9">
      <c r="E1554" t="str" cm="1">
        <f t="array" ref="E1554">IFERROR(INDEX(Month_11!$D$4:$D$250,MATCH(0,COUNTIF($E$1500:E1553,Month_11!$D$4:$D$250),0)),"")</f>
        <v/>
      </c>
      <c r="I1554" t="str" cm="1">
        <f t="array" ref="I1554">IFERROR(INDEX(Month_11!$B$4:$B$250,MATCH(0,COUNTIF($I$1500:I1553,Month_11!$B$4:$B$250),0)),"")</f>
        <v/>
      </c>
    </row>
    <row r="1555" spans="5:9">
      <c r="E1555" t="str" cm="1">
        <f t="array" ref="E1555">IFERROR(INDEX(Month_11!$D$4:$D$250,MATCH(0,COUNTIF($E$1500:E1554,Month_11!$D$4:$D$250),0)),"")</f>
        <v/>
      </c>
      <c r="I1555" t="str" cm="1">
        <f t="array" ref="I1555">IFERROR(INDEX(Month_11!$B$4:$B$250,MATCH(0,COUNTIF($I$1500:I1554,Month_11!$B$4:$B$250),0)),"")</f>
        <v/>
      </c>
    </row>
    <row r="1556" spans="5:9">
      <c r="E1556" t="str" cm="1">
        <f t="array" ref="E1556">IFERROR(INDEX(Month_11!$D$4:$D$250,MATCH(0,COUNTIF($E$1500:E1555,Month_11!$D$4:$D$250),0)),"")</f>
        <v/>
      </c>
      <c r="I1556" t="str" cm="1">
        <f t="array" ref="I1556">IFERROR(INDEX(Month_11!$B$4:$B$250,MATCH(0,COUNTIF($I$1500:I1555,Month_11!$B$4:$B$250),0)),"")</f>
        <v/>
      </c>
    </row>
    <row r="1557" spans="5:9">
      <c r="E1557" t="str" cm="1">
        <f t="array" ref="E1557">IFERROR(INDEX(Month_11!$D$4:$D$250,MATCH(0,COUNTIF($E$1500:E1556,Month_11!$D$4:$D$250),0)),"")</f>
        <v/>
      </c>
      <c r="I1557" t="str" cm="1">
        <f t="array" ref="I1557">IFERROR(INDEX(Month_11!$B$4:$B$250,MATCH(0,COUNTIF($I$1500:I1556,Month_11!$B$4:$B$250),0)),"")</f>
        <v/>
      </c>
    </row>
    <row r="1558" spans="5:9">
      <c r="E1558" t="str" cm="1">
        <f t="array" ref="E1558">IFERROR(INDEX(Month_11!$D$4:$D$250,MATCH(0,COUNTIF($E$1500:E1557,Month_11!$D$4:$D$250),0)),"")</f>
        <v/>
      </c>
      <c r="I1558" t="str" cm="1">
        <f t="array" ref="I1558">IFERROR(INDEX(Month_11!$B$4:$B$250,MATCH(0,COUNTIF($I$1500:I1557,Month_11!$B$4:$B$250),0)),"")</f>
        <v/>
      </c>
    </row>
    <row r="1559" spans="5:9">
      <c r="E1559" t="str" cm="1">
        <f t="array" ref="E1559">IFERROR(INDEX(Month_11!$D$4:$D$250,MATCH(0,COUNTIF($E$1500:E1558,Month_11!$D$4:$D$250),0)),"")</f>
        <v/>
      </c>
      <c r="I1559" t="str" cm="1">
        <f t="array" ref="I1559">IFERROR(INDEX(Month_11!$B$4:$B$250,MATCH(0,COUNTIF($I$1500:I1558,Month_11!$B$4:$B$250),0)),"")</f>
        <v/>
      </c>
    </row>
    <row r="1560" spans="5:9">
      <c r="E1560" t="str" cm="1">
        <f t="array" ref="E1560">IFERROR(INDEX(Month_11!$D$4:$D$250,MATCH(0,COUNTIF($E$1500:E1559,Month_11!$D$4:$D$250),0)),"")</f>
        <v/>
      </c>
      <c r="I1560" t="str" cm="1">
        <f t="array" ref="I1560">IFERROR(INDEX(Month_11!$B$4:$B$250,MATCH(0,COUNTIF($I$1500:I1559,Month_11!$B$4:$B$250),0)),"")</f>
        <v/>
      </c>
    </row>
    <row r="1561" spans="5:9">
      <c r="E1561" t="str" cm="1">
        <f t="array" ref="E1561">IFERROR(INDEX(Month_11!$D$4:$D$250,MATCH(0,COUNTIF($E$1500:E1560,Month_11!$D$4:$D$250),0)),"")</f>
        <v/>
      </c>
      <c r="I1561" t="str" cm="1">
        <f t="array" ref="I1561">IFERROR(INDEX(Month_11!$B$4:$B$250,MATCH(0,COUNTIF($I$1500:I1560,Month_11!$B$4:$B$250),0)),"")</f>
        <v/>
      </c>
    </row>
    <row r="1562" spans="5:9">
      <c r="E1562" t="str" cm="1">
        <f t="array" ref="E1562">IFERROR(INDEX(Month_11!$D$4:$D$250,MATCH(0,COUNTIF($E$1500:E1561,Month_11!$D$4:$D$250),0)),"")</f>
        <v/>
      </c>
      <c r="I1562" t="str" cm="1">
        <f t="array" ref="I1562">IFERROR(INDEX(Month_11!$B$4:$B$250,MATCH(0,COUNTIF($I$1500:I1561,Month_11!$B$4:$B$250),0)),"")</f>
        <v/>
      </c>
    </row>
    <row r="1563" spans="5:9">
      <c r="E1563" t="str" cm="1">
        <f t="array" ref="E1563">IFERROR(INDEX(Month_11!$D$4:$D$250,MATCH(0,COUNTIF($E$1500:E1562,Month_11!$D$4:$D$250),0)),"")</f>
        <v/>
      </c>
      <c r="I1563" t="str" cm="1">
        <f t="array" ref="I1563">IFERROR(INDEX(Month_11!$B$4:$B$250,MATCH(0,COUNTIF($I$1500:I1562,Month_11!$B$4:$B$250),0)),"")</f>
        <v/>
      </c>
    </row>
    <row r="1564" spans="5:9">
      <c r="E1564" t="str" cm="1">
        <f t="array" ref="E1564">IFERROR(INDEX(Month_11!$D$4:$D$250,MATCH(0,COUNTIF($E$1500:E1563,Month_11!$D$4:$D$250),0)),"")</f>
        <v/>
      </c>
      <c r="I1564" t="str" cm="1">
        <f t="array" ref="I1564">IFERROR(INDEX(Month_11!$B$4:$B$250,MATCH(0,COUNTIF($I$1500:I1563,Month_11!$B$4:$B$250),0)),"")</f>
        <v/>
      </c>
    </row>
    <row r="1565" spans="5:9">
      <c r="E1565" t="str" cm="1">
        <f t="array" ref="E1565">IFERROR(INDEX(Month_11!$D$4:$D$250,MATCH(0,COUNTIF($E$1500:E1564,Month_11!$D$4:$D$250),0)),"")</f>
        <v/>
      </c>
      <c r="I1565" t="str" cm="1">
        <f t="array" ref="I1565">IFERROR(INDEX(Month_11!$B$4:$B$250,MATCH(0,COUNTIF($I$1500:I1564,Month_11!$B$4:$B$250),0)),"")</f>
        <v/>
      </c>
    </row>
    <row r="1566" spans="5:9">
      <c r="E1566" t="str" cm="1">
        <f t="array" ref="E1566">IFERROR(INDEX(Month_11!$D$4:$D$250,MATCH(0,COUNTIF($E$1500:E1565,Month_11!$D$4:$D$250),0)),"")</f>
        <v/>
      </c>
      <c r="I1566" t="str" cm="1">
        <f t="array" ref="I1566">IFERROR(INDEX(Month_11!$B$4:$B$250,MATCH(0,COUNTIF($I$1500:I1565,Month_11!$B$4:$B$250),0)),"")</f>
        <v/>
      </c>
    </row>
    <row r="1567" spans="5:9">
      <c r="E1567" t="str" cm="1">
        <f t="array" ref="E1567">IFERROR(INDEX(Month_11!$D$4:$D$250,MATCH(0,COUNTIF($E$1500:E1566,Month_11!$D$4:$D$250),0)),"")</f>
        <v/>
      </c>
      <c r="I1567" t="str" cm="1">
        <f t="array" ref="I1567">IFERROR(INDEX(Month_11!$B$4:$B$250,MATCH(0,COUNTIF($I$1500:I1566,Month_11!$B$4:$B$250),0)),"")</f>
        <v/>
      </c>
    </row>
    <row r="1568" spans="5:9">
      <c r="E1568" t="str" cm="1">
        <f t="array" ref="E1568">IFERROR(INDEX(Month_11!$D$4:$D$250,MATCH(0,COUNTIF($E$1500:E1567,Month_11!$D$4:$D$250),0)),"")</f>
        <v/>
      </c>
      <c r="I1568" t="str" cm="1">
        <f t="array" ref="I1568">IFERROR(INDEX(Month_11!$B$4:$B$250,MATCH(0,COUNTIF($I$1500:I1567,Month_11!$B$4:$B$250),0)),"")</f>
        <v/>
      </c>
    </row>
    <row r="1569" spans="5:9">
      <c r="E1569" t="str" cm="1">
        <f t="array" ref="E1569">IFERROR(INDEX(Month_11!$D$4:$D$250,MATCH(0,COUNTIF($E$1500:E1568,Month_11!$D$4:$D$250),0)),"")</f>
        <v/>
      </c>
      <c r="I1569" t="str" cm="1">
        <f t="array" ref="I1569">IFERROR(INDEX(Month_11!$B$4:$B$250,MATCH(0,COUNTIF($I$1500:I1568,Month_11!$B$4:$B$250),0)),"")</f>
        <v/>
      </c>
    </row>
    <row r="1570" spans="5:9">
      <c r="E1570" t="str" cm="1">
        <f t="array" ref="E1570">IFERROR(INDEX(Month_11!$D$4:$D$250,MATCH(0,COUNTIF($E$1500:E1569,Month_11!$D$4:$D$250),0)),"")</f>
        <v/>
      </c>
      <c r="I1570" t="str" cm="1">
        <f t="array" ref="I1570">IFERROR(INDEX(Month_11!$B$4:$B$250,MATCH(0,COUNTIF($I$1500:I1569,Month_11!$B$4:$B$250),0)),"")</f>
        <v/>
      </c>
    </row>
    <row r="1571" spans="5:9">
      <c r="E1571" t="str" cm="1">
        <f t="array" ref="E1571">IFERROR(INDEX(Month_11!$D$4:$D$250,MATCH(0,COUNTIF($E$1500:E1570,Month_11!$D$4:$D$250),0)),"")</f>
        <v/>
      </c>
      <c r="I1571" t="str" cm="1">
        <f t="array" ref="I1571">IFERROR(INDEX(Month_11!$B$4:$B$250,MATCH(0,COUNTIF($I$1500:I1570,Month_11!$B$4:$B$250),0)),"")</f>
        <v/>
      </c>
    </row>
    <row r="1572" spans="5:9">
      <c r="E1572" t="str" cm="1">
        <f t="array" ref="E1572">IFERROR(INDEX(Month_11!$D$4:$D$250,MATCH(0,COUNTIF($E$1500:E1571,Month_11!$D$4:$D$250),0)),"")</f>
        <v/>
      </c>
      <c r="I1572" t="str" cm="1">
        <f t="array" ref="I1572">IFERROR(INDEX(Month_11!$B$4:$B$250,MATCH(0,COUNTIF($I$1500:I1571,Month_11!$B$4:$B$250),0)),"")</f>
        <v/>
      </c>
    </row>
    <row r="1573" spans="5:9">
      <c r="E1573" t="str" cm="1">
        <f t="array" ref="E1573">IFERROR(INDEX(Month_11!$D$4:$D$250,MATCH(0,COUNTIF($E$1500:E1572,Month_11!$D$4:$D$250),0)),"")</f>
        <v/>
      </c>
      <c r="I1573" t="str" cm="1">
        <f t="array" ref="I1573">IFERROR(INDEX(Month_11!$B$4:$B$250,MATCH(0,COUNTIF($I$1500:I1572,Month_11!$B$4:$B$250),0)),"")</f>
        <v/>
      </c>
    </row>
    <row r="1574" spans="5:9">
      <c r="E1574" t="str" cm="1">
        <f t="array" ref="E1574">IFERROR(INDEX(Month_11!$D$4:$D$250,MATCH(0,COUNTIF($E$1500:E1573,Month_11!$D$4:$D$250),0)),"")</f>
        <v/>
      </c>
      <c r="I1574" t="str" cm="1">
        <f t="array" ref="I1574">IFERROR(INDEX(Month_11!$B$4:$B$250,MATCH(0,COUNTIF($I$1500:I1573,Month_11!$B$4:$B$250),0)),"")</f>
        <v/>
      </c>
    </row>
    <row r="1575" spans="5:9">
      <c r="E1575" t="str" cm="1">
        <f t="array" ref="E1575">IFERROR(INDEX(Month_11!$D$4:$D$250,MATCH(0,COUNTIF($E$1500:E1574,Month_11!$D$4:$D$250),0)),"")</f>
        <v/>
      </c>
      <c r="I1575" t="str" cm="1">
        <f t="array" ref="I1575">IFERROR(INDEX(Month_11!$B$4:$B$250,MATCH(0,COUNTIF($I$1500:I1574,Month_11!$B$4:$B$250),0)),"")</f>
        <v/>
      </c>
    </row>
    <row r="1576" spans="5:9">
      <c r="E1576" t="str" cm="1">
        <f t="array" ref="E1576">IFERROR(INDEX(Month_11!$D$4:$D$250,MATCH(0,COUNTIF($E$1500:E1575,Month_11!$D$4:$D$250),0)),"")</f>
        <v/>
      </c>
      <c r="I1576" t="str" cm="1">
        <f t="array" ref="I1576">IFERROR(INDEX(Month_11!$B$4:$B$250,MATCH(0,COUNTIF($I$1500:I1575,Month_11!$B$4:$B$250),0)),"")</f>
        <v/>
      </c>
    </row>
    <row r="1577" spans="5:9">
      <c r="E1577" t="str" cm="1">
        <f t="array" ref="E1577">IFERROR(INDEX(Month_11!$D$4:$D$250,MATCH(0,COUNTIF($E$1500:E1576,Month_11!$D$4:$D$250),0)),"")</f>
        <v/>
      </c>
      <c r="I1577" t="str" cm="1">
        <f t="array" ref="I1577">IFERROR(INDEX(Month_11!$B$4:$B$250,MATCH(0,COUNTIF($I$1500:I1576,Month_11!$B$4:$B$250),0)),"")</f>
        <v/>
      </c>
    </row>
    <row r="1578" spans="5:9">
      <c r="E1578" t="str" cm="1">
        <f t="array" ref="E1578">IFERROR(INDEX(Month_11!$D$4:$D$250,MATCH(0,COUNTIF($E$1500:E1577,Month_11!$D$4:$D$250),0)),"")</f>
        <v/>
      </c>
      <c r="I1578" t="str" cm="1">
        <f t="array" ref="I1578">IFERROR(INDEX(Month_11!$B$4:$B$250,MATCH(0,COUNTIF($I$1500:I1577,Month_11!$B$4:$B$250),0)),"")</f>
        <v/>
      </c>
    </row>
    <row r="1579" spans="5:9">
      <c r="E1579" t="str" cm="1">
        <f t="array" ref="E1579">IFERROR(INDEX(Month_11!$D$4:$D$250,MATCH(0,COUNTIF($E$1500:E1578,Month_11!$D$4:$D$250),0)),"")</f>
        <v/>
      </c>
      <c r="I1579" t="str" cm="1">
        <f t="array" ref="I1579">IFERROR(INDEX(Month_11!$B$4:$B$250,MATCH(0,COUNTIF($I$1500:I1578,Month_11!$B$4:$B$250),0)),"")</f>
        <v/>
      </c>
    </row>
    <row r="1580" spans="5:9">
      <c r="E1580" t="str" cm="1">
        <f t="array" ref="E1580">IFERROR(INDEX(Month_11!$D$4:$D$250,MATCH(0,COUNTIF($E$1500:E1579,Month_11!$D$4:$D$250),0)),"")</f>
        <v/>
      </c>
      <c r="I1580" t="str" cm="1">
        <f t="array" ref="I1580">IFERROR(INDEX(Month_11!$B$4:$B$250,MATCH(0,COUNTIF($I$1500:I1579,Month_11!$B$4:$B$250),0)),"")</f>
        <v/>
      </c>
    </row>
    <row r="1581" spans="5:9">
      <c r="E1581" t="str" cm="1">
        <f t="array" ref="E1581">IFERROR(INDEX(Month_11!$D$4:$D$250,MATCH(0,COUNTIF($E$1500:E1580,Month_11!$D$4:$D$250),0)),"")</f>
        <v/>
      </c>
      <c r="I1581" t="str" cm="1">
        <f t="array" ref="I1581">IFERROR(INDEX(Month_11!$B$4:$B$250,MATCH(0,COUNTIF($I$1500:I1580,Month_11!$B$4:$B$250),0)),"")</f>
        <v/>
      </c>
    </row>
    <row r="1582" spans="5:9">
      <c r="E1582" t="str" cm="1">
        <f t="array" ref="E1582">IFERROR(INDEX(Month_11!$D$4:$D$250,MATCH(0,COUNTIF($E$1500:E1581,Month_11!$D$4:$D$250),0)),"")</f>
        <v/>
      </c>
      <c r="I1582" t="str" cm="1">
        <f t="array" ref="I1582">IFERROR(INDEX(Month_11!$B$4:$B$250,MATCH(0,COUNTIF($I$1500:I1581,Month_11!$B$4:$B$250),0)),"")</f>
        <v/>
      </c>
    </row>
    <row r="1583" spans="5:9">
      <c r="E1583" t="str" cm="1">
        <f t="array" ref="E1583">IFERROR(INDEX(Month_11!$D$4:$D$250,MATCH(0,COUNTIF($E$1500:E1582,Month_11!$D$4:$D$250),0)),"")</f>
        <v/>
      </c>
      <c r="I1583" t="str" cm="1">
        <f t="array" ref="I1583">IFERROR(INDEX(Month_11!$B$4:$B$250,MATCH(0,COUNTIF($I$1500:I1582,Month_11!$B$4:$B$250),0)),"")</f>
        <v/>
      </c>
    </row>
    <row r="1584" spans="5:9">
      <c r="E1584" t="str" cm="1">
        <f t="array" ref="E1584">IFERROR(INDEX(Month_11!$D$4:$D$250,MATCH(0,COUNTIF($E$1500:E1583,Month_11!$D$4:$D$250),0)),"")</f>
        <v/>
      </c>
      <c r="I1584" t="str" cm="1">
        <f t="array" ref="I1584">IFERROR(INDEX(Month_11!$B$4:$B$250,MATCH(0,COUNTIF($I$1500:I1583,Month_11!$B$4:$B$250),0)),"")</f>
        <v/>
      </c>
    </row>
    <row r="1585" spans="5:9">
      <c r="E1585" t="str" cm="1">
        <f t="array" ref="E1585">IFERROR(INDEX(Month_11!$D$4:$D$250,MATCH(0,COUNTIF($E$1500:E1584,Month_11!$D$4:$D$250),0)),"")</f>
        <v/>
      </c>
      <c r="I1585" t="str" cm="1">
        <f t="array" ref="I1585">IFERROR(INDEX(Month_11!$B$4:$B$250,MATCH(0,COUNTIF($I$1500:I1584,Month_11!$B$4:$B$250),0)),"")</f>
        <v/>
      </c>
    </row>
    <row r="1586" spans="5:9">
      <c r="E1586" t="str" cm="1">
        <f t="array" ref="E1586">IFERROR(INDEX(Month_11!$D$4:$D$250,MATCH(0,COUNTIF($E$1500:E1585,Month_11!$D$4:$D$250),0)),"")</f>
        <v/>
      </c>
      <c r="I1586" t="str" cm="1">
        <f t="array" ref="I1586">IFERROR(INDEX(Month_11!$B$4:$B$250,MATCH(0,COUNTIF($I$1500:I1585,Month_11!$B$4:$B$250),0)),"")</f>
        <v/>
      </c>
    </row>
    <row r="1587" spans="5:9">
      <c r="E1587" t="str" cm="1">
        <f t="array" ref="E1587">IFERROR(INDEX(Month_11!$D$4:$D$250,MATCH(0,COUNTIF($E$1500:E1586,Month_11!$D$4:$D$250),0)),"")</f>
        <v/>
      </c>
      <c r="I1587" t="str" cm="1">
        <f t="array" ref="I1587">IFERROR(INDEX(Month_11!$B$4:$B$250,MATCH(0,COUNTIF($I$1500:I1586,Month_11!$B$4:$B$250),0)),"")</f>
        <v/>
      </c>
    </row>
    <row r="1588" spans="5:9">
      <c r="E1588" t="str" cm="1">
        <f t="array" ref="E1588">IFERROR(INDEX(Month_11!$D$4:$D$250,MATCH(0,COUNTIF($E$1500:E1587,Month_11!$D$4:$D$250),0)),"")</f>
        <v/>
      </c>
      <c r="I1588" t="str" cm="1">
        <f t="array" ref="I1588">IFERROR(INDEX(Month_11!$B$4:$B$250,MATCH(0,COUNTIF($I$1500:I1587,Month_11!$B$4:$B$250),0)),"")</f>
        <v/>
      </c>
    </row>
    <row r="1589" spans="5:9">
      <c r="E1589" t="str" cm="1">
        <f t="array" ref="E1589">IFERROR(INDEX(Month_11!$D$4:$D$250,MATCH(0,COUNTIF($E$1500:E1588,Month_11!$D$4:$D$250),0)),"")</f>
        <v/>
      </c>
      <c r="I1589" t="str" cm="1">
        <f t="array" ref="I1589">IFERROR(INDEX(Month_11!$B$4:$B$250,MATCH(0,COUNTIF($I$1500:I1588,Month_11!$B$4:$B$250),0)),"")</f>
        <v/>
      </c>
    </row>
    <row r="1590" spans="5:9">
      <c r="E1590" t="str" cm="1">
        <f t="array" ref="E1590">IFERROR(INDEX(Month_11!$D$4:$D$250,MATCH(0,COUNTIF($E$1500:E1589,Month_11!$D$4:$D$250),0)),"")</f>
        <v/>
      </c>
      <c r="I1590" t="str" cm="1">
        <f t="array" ref="I1590">IFERROR(INDEX(Month_11!$B$4:$B$250,MATCH(0,COUNTIF($I$1500:I1589,Month_11!$B$4:$B$250),0)),"")</f>
        <v/>
      </c>
    </row>
    <row r="1591" spans="5:9">
      <c r="E1591" t="str" cm="1">
        <f t="array" ref="E1591">IFERROR(INDEX(Month_11!$D$4:$D$250,MATCH(0,COUNTIF($E$1500:E1590,Month_11!$D$4:$D$250),0)),"")</f>
        <v/>
      </c>
      <c r="I1591" t="str" cm="1">
        <f t="array" ref="I1591">IFERROR(INDEX(Month_11!$B$4:$B$250,MATCH(0,COUNTIF($I$1500:I1590,Month_11!$B$4:$B$250),0)),"")</f>
        <v/>
      </c>
    </row>
    <row r="1592" spans="5:9">
      <c r="E1592" t="str" cm="1">
        <f t="array" ref="E1592">IFERROR(INDEX(Month_11!$D$4:$D$250,MATCH(0,COUNTIF($E$1500:E1591,Month_11!$D$4:$D$250),0)),"")</f>
        <v/>
      </c>
      <c r="I1592" t="str" cm="1">
        <f t="array" ref="I1592">IFERROR(INDEX(Month_11!$B$4:$B$250,MATCH(0,COUNTIF($I$1500:I1591,Month_11!$B$4:$B$250),0)),"")</f>
        <v/>
      </c>
    </row>
    <row r="1593" spans="5:9">
      <c r="E1593" t="str" cm="1">
        <f t="array" ref="E1593">IFERROR(INDEX(Month_11!$D$4:$D$250,MATCH(0,COUNTIF($E$1500:E1592,Month_11!$D$4:$D$250),0)),"")</f>
        <v/>
      </c>
      <c r="I1593" t="str" cm="1">
        <f t="array" ref="I1593">IFERROR(INDEX(Month_11!$B$4:$B$250,MATCH(0,COUNTIF($I$1500:I1592,Month_11!$B$4:$B$250),0)),"")</f>
        <v/>
      </c>
    </row>
    <row r="1594" spans="5:9">
      <c r="E1594" t="str" cm="1">
        <f t="array" ref="E1594">IFERROR(INDEX(Month_11!$D$4:$D$250,MATCH(0,COUNTIF($E$1500:E1593,Month_11!$D$4:$D$250),0)),"")</f>
        <v/>
      </c>
      <c r="I1594" t="str" cm="1">
        <f t="array" ref="I1594">IFERROR(INDEX(Month_11!$B$4:$B$250,MATCH(0,COUNTIF($I$1500:I1593,Month_11!$B$4:$B$250),0)),"")</f>
        <v/>
      </c>
    </row>
    <row r="1595" spans="5:9">
      <c r="E1595" t="str" cm="1">
        <f t="array" ref="E1595">IFERROR(INDEX(Month_11!$D$4:$D$250,MATCH(0,COUNTIF($E$1500:E1594,Month_11!$D$4:$D$250),0)),"")</f>
        <v/>
      </c>
      <c r="I1595" t="str" cm="1">
        <f t="array" ref="I1595">IFERROR(INDEX(Month_11!$B$4:$B$250,MATCH(0,COUNTIF($I$1500:I1594,Month_11!$B$4:$B$250),0)),"")</f>
        <v/>
      </c>
    </row>
    <row r="1596" spans="5:9">
      <c r="E1596" t="str" cm="1">
        <f t="array" ref="E1596">IFERROR(INDEX(Month_11!$D$4:$D$250,MATCH(0,COUNTIF($E$1500:E1595,Month_11!$D$4:$D$250),0)),"")</f>
        <v/>
      </c>
      <c r="I1596" t="str" cm="1">
        <f t="array" ref="I1596">IFERROR(INDEX(Month_11!$B$4:$B$250,MATCH(0,COUNTIF($I$1500:I1595,Month_11!$B$4:$B$250),0)),"")</f>
        <v/>
      </c>
    </row>
    <row r="1597" spans="5:9">
      <c r="E1597" t="str" cm="1">
        <f t="array" ref="E1597">IFERROR(INDEX(Month_11!$D$4:$D$250,MATCH(0,COUNTIF($E$1500:E1596,Month_11!$D$4:$D$250),0)),"")</f>
        <v/>
      </c>
      <c r="I1597" t="str" cm="1">
        <f t="array" ref="I1597">IFERROR(INDEX(Month_11!$B$4:$B$250,MATCH(0,COUNTIF($I$1500:I1596,Month_11!$B$4:$B$250),0)),"")</f>
        <v/>
      </c>
    </row>
    <row r="1598" spans="5:9">
      <c r="E1598" t="str" cm="1">
        <f t="array" ref="E1598">IFERROR(INDEX(Month_11!$D$4:$D$250,MATCH(0,COUNTIF($E$1500:E1597,Month_11!$D$4:$D$250),0)),"")</f>
        <v/>
      </c>
      <c r="I1598" t="str" cm="1">
        <f t="array" ref="I1598">IFERROR(INDEX(Month_11!$B$4:$B$250,MATCH(0,COUNTIF($I$1500:I1597,Month_11!$B$4:$B$250),0)),"")</f>
        <v/>
      </c>
    </row>
    <row r="1599" spans="5:9">
      <c r="E1599" t="str" cm="1">
        <f t="array" ref="E1599">IFERROR(INDEX(Month_11!$D$4:$D$250,MATCH(0,COUNTIF($E$1500:E1598,Month_11!$D$4:$D$250),0)),"")</f>
        <v/>
      </c>
      <c r="I1599" t="str" cm="1">
        <f t="array" ref="I1599">IFERROR(INDEX(Month_11!$B$4:$B$250,MATCH(0,COUNTIF($I$1500:I1598,Month_11!$B$4:$B$250),0)),"")</f>
        <v/>
      </c>
    </row>
    <row r="1600" spans="5:9">
      <c r="E1600" t="str" cm="1">
        <f t="array" ref="E1600">IFERROR(INDEX(Month_11!$D$4:$D$250,MATCH(0,COUNTIF($E$1500:E1599,Month_11!$D$4:$D$250),0)),"")</f>
        <v/>
      </c>
      <c r="I1600" t="str" cm="1">
        <f t="array" ref="I1600">IFERROR(INDEX(Month_11!$B$4:$B$250,MATCH(0,COUNTIF($I$1500:I1599,Month_11!$B$4:$B$250),0)),"")</f>
        <v/>
      </c>
    </row>
    <row r="1601" spans="5:9">
      <c r="E1601" t="str" cm="1">
        <f t="array" ref="E1601">IFERROR(INDEX(Month_11!$D$4:$D$250,MATCH(0,COUNTIF($E$1500:E1600,Month_11!$D$4:$D$250),0)),"")</f>
        <v/>
      </c>
      <c r="I1601" t="str" cm="1">
        <f t="array" ref="I1601">IFERROR(INDEX(Month_11!$B$4:$B$250,MATCH(0,COUNTIF($I$1500:I1600,Month_11!$B$4:$B$250),0)),"")</f>
        <v/>
      </c>
    </row>
    <row r="1602" spans="5:9">
      <c r="E1602" t="str" cm="1">
        <f t="array" ref="E1602">IFERROR(INDEX(Month_11!$D$4:$D$250,MATCH(0,COUNTIF($E$1500:E1601,Month_11!$D$4:$D$250),0)),"")</f>
        <v/>
      </c>
      <c r="I1602" t="str" cm="1">
        <f t="array" ref="I1602">IFERROR(INDEX(Month_11!$B$4:$B$250,MATCH(0,COUNTIF($I$1500:I1601,Month_11!$B$4:$B$250),0)),"")</f>
        <v/>
      </c>
    </row>
    <row r="1603" spans="5:9">
      <c r="E1603" t="str" cm="1">
        <f t="array" ref="E1603">IFERROR(INDEX(Month_11!$D$4:$D$250,MATCH(0,COUNTIF($E$1500:E1602,Month_11!$D$4:$D$250),0)),"")</f>
        <v/>
      </c>
      <c r="I1603" t="str" cm="1">
        <f t="array" ref="I1603">IFERROR(INDEX(Month_11!$B$4:$B$250,MATCH(0,COUNTIF($I$1500:I1602,Month_11!$B$4:$B$250),0)),"")</f>
        <v/>
      </c>
    </row>
    <row r="1604" spans="5:9">
      <c r="E1604" t="str" cm="1">
        <f t="array" ref="E1604">IFERROR(INDEX(Month_11!$D$4:$D$250,MATCH(0,COUNTIF($E$1500:E1603,Month_11!$D$4:$D$250),0)),"")</f>
        <v/>
      </c>
      <c r="I1604" t="str" cm="1">
        <f t="array" ref="I1604">IFERROR(INDEX(Month_11!$B$4:$B$250,MATCH(0,COUNTIF($I$1500:I1603,Month_11!$B$4:$B$250),0)),"")</f>
        <v/>
      </c>
    </row>
    <row r="1605" spans="5:9">
      <c r="E1605" t="str" cm="1">
        <f t="array" ref="E1605">IFERROR(INDEX(Month_11!$D$4:$D$250,MATCH(0,COUNTIF($E$1500:E1604,Month_11!$D$4:$D$250),0)),"")</f>
        <v/>
      </c>
      <c r="I1605" t="str" cm="1">
        <f t="array" ref="I1605">IFERROR(INDEX(Month_11!$B$4:$B$250,MATCH(0,COUNTIF($I$1500:I1604,Month_11!$B$4:$B$250),0)),"")</f>
        <v/>
      </c>
    </row>
    <row r="1606" spans="5:9">
      <c r="E1606" t="str" cm="1">
        <f t="array" ref="E1606">IFERROR(INDEX(Month_11!$D$4:$D$250,MATCH(0,COUNTIF($E$1500:E1605,Month_11!$D$4:$D$250),0)),"")</f>
        <v/>
      </c>
      <c r="I1606" t="str" cm="1">
        <f t="array" ref="I1606">IFERROR(INDEX(Month_11!$B$4:$B$250,MATCH(0,COUNTIF($I$1500:I1605,Month_11!$B$4:$B$250),0)),"")</f>
        <v/>
      </c>
    </row>
    <row r="1607" spans="5:9">
      <c r="E1607" t="str" cm="1">
        <f t="array" ref="E1607">IFERROR(INDEX(Month_11!$D$4:$D$250,MATCH(0,COUNTIF($E$1500:E1606,Month_11!$D$4:$D$250),0)),"")</f>
        <v/>
      </c>
      <c r="I1607" t="str" cm="1">
        <f t="array" ref="I1607">IFERROR(INDEX(Month_11!$B$4:$B$250,MATCH(0,COUNTIF($I$1500:I1606,Month_11!$B$4:$B$250),0)),"")</f>
        <v/>
      </c>
    </row>
    <row r="1608" spans="5:9">
      <c r="E1608" t="str" cm="1">
        <f t="array" ref="E1608">IFERROR(INDEX(Month_11!$D$4:$D$250,MATCH(0,COUNTIF($E$1500:E1607,Month_11!$D$4:$D$250),0)),"")</f>
        <v/>
      </c>
      <c r="I1608" t="str" cm="1">
        <f t="array" ref="I1608">IFERROR(INDEX(Month_11!$B$4:$B$250,MATCH(0,COUNTIF($I$1500:I1607,Month_11!$B$4:$B$250),0)),"")</f>
        <v/>
      </c>
    </row>
    <row r="1609" spans="5:9">
      <c r="E1609" t="str" cm="1">
        <f t="array" ref="E1609">IFERROR(INDEX(Month_11!$D$4:$D$250,MATCH(0,COUNTIF($E$1500:E1608,Month_11!$D$4:$D$250),0)),"")</f>
        <v/>
      </c>
      <c r="I1609" t="str" cm="1">
        <f t="array" ref="I1609">IFERROR(INDEX(Month_11!$B$4:$B$250,MATCH(0,COUNTIF($I$1500:I1608,Month_11!$B$4:$B$250),0)),"")</f>
        <v/>
      </c>
    </row>
    <row r="1610" spans="5:9">
      <c r="E1610" t="str" cm="1">
        <f t="array" ref="E1610">IFERROR(INDEX(Month_11!$D$4:$D$250,MATCH(0,COUNTIF($E$1500:E1609,Month_11!$D$4:$D$250),0)),"")</f>
        <v/>
      </c>
      <c r="I1610" t="str" cm="1">
        <f t="array" ref="I1610">IFERROR(INDEX(Month_11!$B$4:$B$250,MATCH(0,COUNTIF($I$1500:I1609,Month_11!$B$4:$B$250),0)),"")</f>
        <v/>
      </c>
    </row>
    <row r="1611" spans="5:9">
      <c r="E1611" t="str" cm="1">
        <f t="array" ref="E1611">IFERROR(INDEX(Month_11!$D$4:$D$250,MATCH(0,COUNTIF($E$1500:E1610,Month_11!$D$4:$D$250),0)),"")</f>
        <v/>
      </c>
      <c r="I1611" t="str" cm="1">
        <f t="array" ref="I1611">IFERROR(INDEX(Month_11!$B$4:$B$250,MATCH(0,COUNTIF($I$1500:I1610,Month_11!$B$4:$B$250),0)),"")</f>
        <v/>
      </c>
    </row>
    <row r="1612" spans="5:9">
      <c r="E1612" t="str" cm="1">
        <f t="array" ref="E1612">IFERROR(INDEX(Month_11!$D$4:$D$250,MATCH(0,COUNTIF($E$1500:E1611,Month_11!$D$4:$D$250),0)),"")</f>
        <v/>
      </c>
      <c r="I1612" t="str" cm="1">
        <f t="array" ref="I1612">IFERROR(INDEX(Month_11!$B$4:$B$250,MATCH(0,COUNTIF($I$1500:I1611,Month_11!$B$4:$B$250),0)),"")</f>
        <v/>
      </c>
    </row>
    <row r="1613" spans="5:9">
      <c r="E1613" t="str" cm="1">
        <f t="array" ref="E1613">IFERROR(INDEX(Month_11!$D$4:$D$250,MATCH(0,COUNTIF($E$1500:E1612,Month_11!$D$4:$D$250),0)),"")</f>
        <v/>
      </c>
      <c r="I1613" t="str" cm="1">
        <f t="array" ref="I1613">IFERROR(INDEX(Month_11!$B$4:$B$250,MATCH(0,COUNTIF($I$1500:I1612,Month_11!$B$4:$B$250),0)),"")</f>
        <v/>
      </c>
    </row>
    <row r="1614" spans="5:9">
      <c r="E1614" t="str" cm="1">
        <f t="array" ref="E1614">IFERROR(INDEX(Month_11!$D$4:$D$250,MATCH(0,COUNTIF($E$1500:E1613,Month_11!$D$4:$D$250),0)),"")</f>
        <v/>
      </c>
      <c r="I1614" t="str" cm="1">
        <f t="array" ref="I1614">IFERROR(INDEX(Month_11!$B$4:$B$250,MATCH(0,COUNTIF($I$1500:I1613,Month_11!$B$4:$B$250),0)),"")</f>
        <v/>
      </c>
    </row>
    <row r="1615" spans="5:9">
      <c r="E1615" t="str" cm="1">
        <f t="array" ref="E1615">IFERROR(INDEX(Month_11!$D$4:$D$250,MATCH(0,COUNTIF($E$1500:E1614,Month_11!$D$4:$D$250),0)),"")</f>
        <v/>
      </c>
      <c r="I1615" t="str" cm="1">
        <f t="array" ref="I1615">IFERROR(INDEX(Month_11!$B$4:$B$250,MATCH(0,COUNTIF($I$1500:I1614,Month_11!$B$4:$B$250),0)),"")</f>
        <v/>
      </c>
    </row>
    <row r="1616" spans="5:9">
      <c r="E1616" t="str" cm="1">
        <f t="array" ref="E1616">IFERROR(INDEX(Month_11!$D$4:$D$250,MATCH(0,COUNTIF($E$1500:E1615,Month_11!$D$4:$D$250),0)),"")</f>
        <v/>
      </c>
      <c r="I1616" t="str" cm="1">
        <f t="array" ref="I1616">IFERROR(INDEX(Month_11!$B$4:$B$250,MATCH(0,COUNTIF($I$1500:I1615,Month_11!$B$4:$B$250),0)),"")</f>
        <v/>
      </c>
    </row>
    <row r="1617" spans="5:9">
      <c r="E1617" t="str" cm="1">
        <f t="array" ref="E1617">IFERROR(INDEX(Month_11!$D$4:$D$250,MATCH(0,COUNTIF($E$1500:E1616,Month_11!$D$4:$D$250),0)),"")</f>
        <v/>
      </c>
      <c r="I1617" t="str" cm="1">
        <f t="array" ref="I1617">IFERROR(INDEX(Month_11!$B$4:$B$250,MATCH(0,COUNTIF($I$1500:I1616,Month_11!$B$4:$B$250),0)),"")</f>
        <v/>
      </c>
    </row>
    <row r="1618" spans="5:9">
      <c r="E1618" t="str" cm="1">
        <f t="array" ref="E1618">IFERROR(INDEX(Month_11!$D$4:$D$250,MATCH(0,COUNTIF($E$1500:E1617,Month_11!$D$4:$D$250),0)),"")</f>
        <v/>
      </c>
      <c r="I1618" t="str" cm="1">
        <f t="array" ref="I1618">IFERROR(INDEX(Month_11!$B$4:$B$250,MATCH(0,COUNTIF($I$1500:I1617,Month_11!$B$4:$B$250),0)),"")</f>
        <v/>
      </c>
    </row>
    <row r="1619" spans="5:9">
      <c r="E1619" t="str" cm="1">
        <f t="array" ref="E1619">IFERROR(INDEX(Month_11!$D$4:$D$250,MATCH(0,COUNTIF($E$1500:E1618,Month_11!$D$4:$D$250),0)),"")</f>
        <v/>
      </c>
      <c r="I1619" t="str" cm="1">
        <f t="array" ref="I1619">IFERROR(INDEX(Month_11!$B$4:$B$250,MATCH(0,COUNTIF($I$1500:I1618,Month_11!$B$4:$B$250),0)),"")</f>
        <v/>
      </c>
    </row>
    <row r="1620" spans="5:9">
      <c r="E1620" t="str" cm="1">
        <f t="array" ref="E1620">IFERROR(INDEX(Month_11!$D$4:$D$250,MATCH(0,COUNTIF($E$1500:E1619,Month_11!$D$4:$D$250),0)),"")</f>
        <v/>
      </c>
      <c r="I1620" t="str" cm="1">
        <f t="array" ref="I1620">IFERROR(INDEX(Month_11!$B$4:$B$250,MATCH(0,COUNTIF($I$1500:I1619,Month_11!$B$4:$B$250),0)),"")</f>
        <v/>
      </c>
    </row>
    <row r="1621" spans="5:9">
      <c r="E1621" t="str" cm="1">
        <f t="array" ref="E1621">IFERROR(INDEX(Month_11!$D$4:$D$250,MATCH(0,COUNTIF($E$1500:E1620,Month_11!$D$4:$D$250),0)),"")</f>
        <v/>
      </c>
      <c r="I1621" t="str" cm="1">
        <f t="array" ref="I1621">IFERROR(INDEX(Month_11!$B$4:$B$250,MATCH(0,COUNTIF($I$1500:I1620,Month_11!$B$4:$B$250),0)),"")</f>
        <v/>
      </c>
    </row>
    <row r="1622" spans="5:9">
      <c r="E1622" t="str" cm="1">
        <f t="array" ref="E1622">IFERROR(INDEX(Month_11!$D$4:$D$250,MATCH(0,COUNTIF($E$1500:E1621,Month_11!$D$4:$D$250),0)),"")</f>
        <v/>
      </c>
      <c r="I1622" t="str" cm="1">
        <f t="array" ref="I1622">IFERROR(INDEX(Month_11!$B$4:$B$250,MATCH(0,COUNTIF($I$1500:I1621,Month_11!$B$4:$B$250),0)),"")</f>
        <v/>
      </c>
    </row>
    <row r="1623" spans="5:9">
      <c r="E1623" t="str" cm="1">
        <f t="array" ref="E1623">IFERROR(INDEX(Month_11!$D$4:$D$250,MATCH(0,COUNTIF($E$1500:E1622,Month_11!$D$4:$D$250),0)),"")</f>
        <v/>
      </c>
      <c r="I1623" t="str" cm="1">
        <f t="array" ref="I1623">IFERROR(INDEX(Month_11!$B$4:$B$250,MATCH(0,COUNTIF($I$1500:I1622,Month_11!$B$4:$B$250),0)),"")</f>
        <v/>
      </c>
    </row>
    <row r="1624" spans="5:9">
      <c r="E1624" t="str" cm="1">
        <f t="array" ref="E1624">IFERROR(INDEX(Month_11!$D$4:$D$250,MATCH(0,COUNTIF($E$1500:E1623,Month_11!$D$4:$D$250),0)),"")</f>
        <v/>
      </c>
      <c r="I1624" t="str" cm="1">
        <f t="array" ref="I1624">IFERROR(INDEX(Month_11!$B$4:$B$250,MATCH(0,COUNTIF($I$1500:I1623,Month_11!$B$4:$B$250),0)),"")</f>
        <v/>
      </c>
    </row>
    <row r="1625" spans="5:9">
      <c r="E1625" t="str" cm="1">
        <f t="array" ref="E1625">IFERROR(INDEX(Month_11!$D$4:$D$250,MATCH(0,COUNTIF($E$1500:E1624,Month_11!$D$4:$D$250),0)),"")</f>
        <v/>
      </c>
      <c r="I1625" t="str" cm="1">
        <f t="array" ref="I1625">IFERROR(INDEX(Month_11!$B$4:$B$250,MATCH(0,COUNTIF($I$1500:I1624,Month_11!$B$4:$B$250),0)),"")</f>
        <v/>
      </c>
    </row>
    <row r="1626" spans="5:9">
      <c r="E1626" t="str" cm="1">
        <f t="array" ref="E1626">IFERROR(INDEX(Month_11!$D$4:$D$250,MATCH(0,COUNTIF($E$1500:E1625,Month_11!$D$4:$D$250),0)),"")</f>
        <v/>
      </c>
      <c r="I1626" t="str" cm="1">
        <f t="array" ref="I1626">IFERROR(INDEX(Month_11!$B$4:$B$250,MATCH(0,COUNTIF($I$1500:I1625,Month_11!$B$4:$B$250),0)),"")</f>
        <v/>
      </c>
    </row>
    <row r="1627" spans="5:9">
      <c r="E1627" t="str" cm="1">
        <f t="array" ref="E1627">IFERROR(INDEX(Month_11!$D$4:$D$250,MATCH(0,COUNTIF($E$1500:E1626,Month_11!$D$4:$D$250),0)),"")</f>
        <v/>
      </c>
      <c r="I1627" t="str" cm="1">
        <f t="array" ref="I1627">IFERROR(INDEX(Month_11!$B$4:$B$250,MATCH(0,COUNTIF($I$1500:I1626,Month_11!$B$4:$B$250),0)),"")</f>
        <v/>
      </c>
    </row>
    <row r="1628" spans="5:9">
      <c r="E1628" t="str" cm="1">
        <f t="array" ref="E1628">IFERROR(INDEX(Month_11!$D$4:$D$250,MATCH(0,COUNTIF($E$1500:E1627,Month_11!$D$4:$D$250),0)),"")</f>
        <v/>
      </c>
      <c r="I1628" t="str" cm="1">
        <f t="array" ref="I1628">IFERROR(INDEX(Month_11!$B$4:$B$250,MATCH(0,COUNTIF($I$1500:I1627,Month_11!$B$4:$B$250),0)),"")</f>
        <v/>
      </c>
    </row>
    <row r="1629" spans="5:9">
      <c r="E1629" t="str" cm="1">
        <f t="array" ref="E1629">IFERROR(INDEX(Month_11!$D$4:$D$250,MATCH(0,COUNTIF($E$1500:E1628,Month_11!$D$4:$D$250),0)),"")</f>
        <v/>
      </c>
      <c r="I1629" t="str" cm="1">
        <f t="array" ref="I1629">IFERROR(INDEX(Month_11!$B$4:$B$250,MATCH(0,COUNTIF($I$1500:I1628,Month_11!$B$4:$B$250),0)),"")</f>
        <v/>
      </c>
    </row>
    <row r="1630" spans="5:9">
      <c r="E1630" t="str" cm="1">
        <f t="array" ref="E1630">IFERROR(INDEX(Month_11!$D$4:$D$250,MATCH(0,COUNTIF($E$1500:E1629,Month_11!$D$4:$D$250),0)),"")</f>
        <v/>
      </c>
      <c r="I1630" t="str" cm="1">
        <f t="array" ref="I1630">IFERROR(INDEX(Month_11!$B$4:$B$250,MATCH(0,COUNTIF($I$1500:I1629,Month_11!$B$4:$B$250),0)),"")</f>
        <v/>
      </c>
    </row>
    <row r="1631" spans="5:9">
      <c r="E1631" t="str" cm="1">
        <f t="array" ref="E1631">IFERROR(INDEX(Month_11!$D$4:$D$250,MATCH(0,COUNTIF($E$1500:E1630,Month_11!$D$4:$D$250),0)),"")</f>
        <v/>
      </c>
      <c r="I1631" t="str" cm="1">
        <f t="array" ref="I1631">IFERROR(INDEX(Month_11!$B$4:$B$250,MATCH(0,COUNTIF($I$1500:I1630,Month_11!$B$4:$B$250),0)),"")</f>
        <v/>
      </c>
    </row>
    <row r="1632" spans="5:9">
      <c r="E1632" t="str" cm="1">
        <f t="array" ref="E1632">IFERROR(INDEX(Month_11!$D$4:$D$250,MATCH(0,COUNTIF($E$1500:E1631,Month_11!$D$4:$D$250),0)),"")</f>
        <v/>
      </c>
      <c r="I1632" t="str" cm="1">
        <f t="array" ref="I1632">IFERROR(INDEX(Month_11!$B$4:$B$250,MATCH(0,COUNTIF($I$1500:I1631,Month_11!$B$4:$B$250),0)),"")</f>
        <v/>
      </c>
    </row>
    <row r="1633" spans="5:9">
      <c r="E1633" t="str" cm="1">
        <f t="array" ref="E1633">IFERROR(INDEX(Month_11!$D$4:$D$250,MATCH(0,COUNTIF($E$1500:E1632,Month_11!$D$4:$D$250),0)),"")</f>
        <v/>
      </c>
      <c r="I1633" t="str" cm="1">
        <f t="array" ref="I1633">IFERROR(INDEX(Month_11!$B$4:$B$250,MATCH(0,COUNTIF($I$1500:I1632,Month_11!$B$4:$B$250),0)),"")</f>
        <v/>
      </c>
    </row>
    <row r="1634" spans="5:9">
      <c r="E1634" t="str" cm="1">
        <f t="array" ref="E1634">IFERROR(INDEX(Month_11!$D$4:$D$250,MATCH(0,COUNTIF($E$1500:E1633,Month_11!$D$4:$D$250),0)),"")</f>
        <v/>
      </c>
      <c r="I1634" t="str" cm="1">
        <f t="array" ref="I1634">IFERROR(INDEX(Month_11!$B$4:$B$250,MATCH(0,COUNTIF($I$1500:I1633,Month_11!$B$4:$B$250),0)),"")</f>
        <v/>
      </c>
    </row>
    <row r="1635" spans="5:9">
      <c r="E1635" t="str" cm="1">
        <f t="array" ref="E1635">IFERROR(INDEX(Month_11!$D$4:$D$250,MATCH(0,COUNTIF($E$1500:E1634,Month_11!$D$4:$D$250),0)),"")</f>
        <v/>
      </c>
      <c r="I1635" t="str" cm="1">
        <f t="array" ref="I1635">IFERROR(INDEX(Month_11!$B$4:$B$250,MATCH(0,COUNTIF($I$1500:I1634,Month_11!$B$4:$B$250),0)),"")</f>
        <v/>
      </c>
    </row>
    <row r="1636" spans="5:9">
      <c r="E1636" t="str" cm="1">
        <f t="array" ref="E1636">IFERROR(INDEX(Month_11!$D$4:$D$250,MATCH(0,COUNTIF($E$1500:E1635,Month_11!$D$4:$D$250),0)),"")</f>
        <v/>
      </c>
      <c r="I1636" t="str" cm="1">
        <f t="array" ref="I1636">IFERROR(INDEX(Month_11!$B$4:$B$250,MATCH(0,COUNTIF($I$1500:I1635,Month_11!$B$4:$B$250),0)),"")</f>
        <v/>
      </c>
    </row>
    <row r="1637" spans="5:9">
      <c r="E1637" t="str" cm="1">
        <f t="array" ref="E1637">IFERROR(INDEX(Month_11!$D$4:$D$250,MATCH(0,COUNTIF($E$1500:E1636,Month_11!$D$4:$D$250),0)),"")</f>
        <v/>
      </c>
      <c r="I1637" t="str" cm="1">
        <f t="array" ref="I1637">IFERROR(INDEX(Month_11!$B$4:$B$250,MATCH(0,COUNTIF($I$1500:I1636,Month_11!$B$4:$B$250),0)),"")</f>
        <v/>
      </c>
    </row>
    <row r="1638" spans="5:9">
      <c r="E1638" t="str" cm="1">
        <f t="array" ref="E1638">IFERROR(INDEX(Month_11!$D$4:$D$250,MATCH(0,COUNTIF($E$1500:E1637,Month_11!$D$4:$D$250),0)),"")</f>
        <v/>
      </c>
      <c r="I1638" t="str" cm="1">
        <f t="array" ref="I1638">IFERROR(INDEX(Month_11!$B$4:$B$250,MATCH(0,COUNTIF($I$1500:I1637,Month_11!$B$4:$B$250),0)),"")</f>
        <v/>
      </c>
    </row>
    <row r="1639" spans="5:9">
      <c r="E1639" t="str" cm="1">
        <f t="array" ref="E1639">IFERROR(INDEX(Month_11!$D$4:$D$250,MATCH(0,COUNTIF($E$1500:E1638,Month_11!$D$4:$D$250),0)),"")</f>
        <v/>
      </c>
      <c r="I1639" t="str" cm="1">
        <f t="array" ref="I1639">IFERROR(INDEX(Month_11!$B$4:$B$250,MATCH(0,COUNTIF($I$1500:I1638,Month_11!$B$4:$B$250),0)),"")</f>
        <v/>
      </c>
    </row>
    <row r="1640" spans="5:9">
      <c r="E1640" t="str" cm="1">
        <f t="array" ref="E1640">IFERROR(INDEX(Month_11!$D$4:$D$250,MATCH(0,COUNTIF($E$1500:E1639,Month_11!$D$4:$D$250),0)),"")</f>
        <v/>
      </c>
      <c r="I1640" t="str" cm="1">
        <f t="array" ref="I1640">IFERROR(INDEX(Month_11!$B$4:$B$250,MATCH(0,COUNTIF($I$1500:I1639,Month_11!$B$4:$B$250),0)),"")</f>
        <v/>
      </c>
    </row>
    <row r="1641" spans="5:9">
      <c r="E1641" t="str" cm="1">
        <f t="array" ref="E1641">IFERROR(INDEX(Month_11!$D$4:$D$250,MATCH(0,COUNTIF($E$1500:E1640,Month_11!$D$4:$D$250),0)),"")</f>
        <v/>
      </c>
      <c r="I1641" t="str" cm="1">
        <f t="array" ref="I1641">IFERROR(INDEX(Month_11!$B$4:$B$250,MATCH(0,COUNTIF($I$1500:I1640,Month_11!$B$4:$B$250),0)),"")</f>
        <v/>
      </c>
    </row>
    <row r="1642" spans="5:9">
      <c r="E1642" t="str" cm="1">
        <f t="array" ref="E1642">IFERROR(INDEX(Month_11!$D$4:$D$250,MATCH(0,COUNTIF($E$1500:E1641,Month_11!$D$4:$D$250),0)),"")</f>
        <v/>
      </c>
      <c r="I1642" t="str" cm="1">
        <f t="array" ref="I1642">IFERROR(INDEX(Month_11!$B$4:$B$250,MATCH(0,COUNTIF($I$1500:I1641,Month_11!$B$4:$B$250),0)),"")</f>
        <v/>
      </c>
    </row>
    <row r="1643" spans="5:9">
      <c r="E1643" t="str" cm="1">
        <f t="array" ref="E1643">IFERROR(INDEX(Month_11!$D$4:$D$250,MATCH(0,COUNTIF($E$1500:E1642,Month_11!$D$4:$D$250),0)),"")</f>
        <v/>
      </c>
      <c r="I1643" t="str" cm="1">
        <f t="array" ref="I1643">IFERROR(INDEX(Month_11!$B$4:$B$250,MATCH(0,COUNTIF($I$1500:I1642,Month_11!$B$4:$B$250),0)),"")</f>
        <v/>
      </c>
    </row>
    <row r="1644" spans="5:9">
      <c r="E1644" t="str" cm="1">
        <f t="array" ref="E1644">IFERROR(INDEX(Month_11!$D$4:$D$250,MATCH(0,COUNTIF($E$1500:E1643,Month_11!$D$4:$D$250),0)),"")</f>
        <v/>
      </c>
      <c r="I1644" t="str" cm="1">
        <f t="array" ref="I1644">IFERROR(INDEX(Month_11!$B$4:$B$250,MATCH(0,COUNTIF($I$1500:I1643,Month_11!$B$4:$B$250),0)),"")</f>
        <v/>
      </c>
    </row>
    <row r="1645" spans="5:9">
      <c r="E1645" t="str" cm="1">
        <f t="array" ref="E1645">IFERROR(INDEX(Month_11!$D$4:$D$250,MATCH(0,COUNTIF($E$1500:E1644,Month_11!$D$4:$D$250),0)),"")</f>
        <v/>
      </c>
      <c r="I1645" t="str" cm="1">
        <f t="array" ref="I1645">IFERROR(INDEX(Month_11!$B$4:$B$250,MATCH(0,COUNTIF($I$1500:I1644,Month_11!$B$4:$B$250),0)),"")</f>
        <v/>
      </c>
    </row>
    <row r="1646" spans="5:9">
      <c r="E1646" t="str" cm="1">
        <f t="array" ref="E1646">IFERROR(INDEX(Month_11!$D$4:$D$250,MATCH(0,COUNTIF($E$1500:E1645,Month_11!$D$4:$D$250),0)),"")</f>
        <v/>
      </c>
      <c r="I1646" t="str" cm="1">
        <f t="array" ref="I1646">IFERROR(INDEX(Month_11!$B$4:$B$250,MATCH(0,COUNTIF($I$1500:I1645,Month_11!$B$4:$B$250),0)),"")</f>
        <v/>
      </c>
    </row>
    <row r="1647" spans="5:9">
      <c r="E1647" t="str" cm="1">
        <f t="array" ref="E1647">IFERROR(INDEX(Month_11!$D$4:$D$250,MATCH(0,COUNTIF($E$1500:E1646,Month_11!$D$4:$D$250),0)),"")</f>
        <v/>
      </c>
      <c r="I1647" t="str" cm="1">
        <f t="array" ref="I1647">IFERROR(INDEX(Month_11!$B$4:$B$250,MATCH(0,COUNTIF($I$1500:I1646,Month_11!$B$4:$B$250),0)),"")</f>
        <v/>
      </c>
    </row>
    <row r="1648" spans="5:9">
      <c r="E1648" t="str" cm="1">
        <f t="array" ref="E1648">IFERROR(INDEX(Month_11!$D$4:$D$250,MATCH(0,COUNTIF($E$1500:E1647,Month_11!$D$4:$D$250),0)),"")</f>
        <v/>
      </c>
      <c r="I1648" t="str" cm="1">
        <f t="array" ref="I1648">IFERROR(INDEX(Month_11!$B$4:$B$250,MATCH(0,COUNTIF($I$1500:I1647,Month_11!$B$4:$B$250),0)),"")</f>
        <v/>
      </c>
    </row>
    <row r="1649" spans="5:9">
      <c r="E1649" t="str" cm="1">
        <f t="array" ref="E1649">IFERROR(INDEX(Month_11!$D$4:$D$250,MATCH(0,COUNTIF($E$1500:E1648,Month_11!$D$4:$D$250),0)),"")</f>
        <v/>
      </c>
      <c r="I1649" t="str" cm="1">
        <f t="array" ref="I1649">IFERROR(INDEX(Month_11!$B$4:$B$250,MATCH(0,COUNTIF($I$1500:I1648,Month_11!$B$4:$B$250),0)),"")</f>
        <v/>
      </c>
    </row>
    <row r="1650" spans="5:9">
      <c r="E1650" t="str" cm="1">
        <f t="array" ref="E1650">IFERROR(INDEX(Month_11!$D$4:$D$250,MATCH(0,COUNTIF($E$1500:E1649,Month_11!$D$4:$D$250),0)),"")</f>
        <v/>
      </c>
      <c r="I1650" t="str" cm="1">
        <f t="array" ref="I1650">IFERROR(INDEX(Month_11!$B$4:$B$250,MATCH(0,COUNTIF($I$1500:I1649,Month_11!$B$4:$B$250),0)),"")</f>
        <v/>
      </c>
    </row>
    <row r="1651" spans="5:9">
      <c r="E1651" cm="1">
        <f t="array" ref="E1651">IFERROR(INDEX(Month_12!$D$4:$D$250,MATCH(0,COUNTIF($E$1650:E1650,Month_12!$D$4:$D$250),0)),"")</f>
        <v>0</v>
      </c>
      <c r="I1651" cm="1">
        <f t="array" ref="I1651">IFERROR(INDEX(Month_12!$B$4:$B$250,MATCH(0,COUNTIF($I$1650:I1650,Month_12!$B$4:$B$250),0)),"")</f>
        <v>0</v>
      </c>
    </row>
    <row r="1652" spans="5:9">
      <c r="E1652" t="str" cm="1">
        <f t="array" ref="E1652">IFERROR(INDEX(Month_12!$D$4:$D$250,MATCH(0,COUNTIF($E$1650:E1651,Month_12!$D$4:$D$250),0)),"")</f>
        <v/>
      </c>
      <c r="I1652" t="str" cm="1">
        <f t="array" ref="I1652">IFERROR(INDEX(Month_12!$B$4:$B$250,MATCH(0,COUNTIF($I$1650:I1651,Month_12!$B$4:$B$250),0)),"")</f>
        <v/>
      </c>
    </row>
    <row r="1653" spans="5:9">
      <c r="E1653" t="str" cm="1">
        <f t="array" ref="E1653">IFERROR(INDEX(Month_12!$D$4:$D$250,MATCH(0,COUNTIF($E$1650:E1652,Month_12!$D$4:$D$250),0)),"")</f>
        <v/>
      </c>
      <c r="I1653" t="str" cm="1">
        <f t="array" ref="I1653">IFERROR(INDEX(Month_12!$B$4:$B$250,MATCH(0,COUNTIF($I$1650:I1652,Month_12!$B$4:$B$250),0)),"")</f>
        <v/>
      </c>
    </row>
    <row r="1654" spans="5:9">
      <c r="E1654" t="str" cm="1">
        <f t="array" ref="E1654">IFERROR(INDEX(Month_12!$D$4:$D$250,MATCH(0,COUNTIF($E$1650:E1653,Month_12!$D$4:$D$250),0)),"")</f>
        <v/>
      </c>
      <c r="I1654" t="str" cm="1">
        <f t="array" ref="I1654">IFERROR(INDEX(Month_12!$B$4:$B$250,MATCH(0,COUNTIF($I$1650:I1653,Month_12!$B$4:$B$250),0)),"")</f>
        <v/>
      </c>
    </row>
    <row r="1655" spans="5:9">
      <c r="E1655" t="str" cm="1">
        <f t="array" ref="E1655">IFERROR(INDEX(Month_12!$D$4:$D$250,MATCH(0,COUNTIF($E$1650:E1654,Month_12!$D$4:$D$250),0)),"")</f>
        <v/>
      </c>
      <c r="I1655" t="str" cm="1">
        <f t="array" ref="I1655">IFERROR(INDEX(Month_12!$B$4:$B$250,MATCH(0,COUNTIF($I$1650:I1654,Month_12!$B$4:$B$250),0)),"")</f>
        <v/>
      </c>
    </row>
    <row r="1656" spans="5:9">
      <c r="E1656" t="str" cm="1">
        <f t="array" ref="E1656">IFERROR(INDEX(Month_12!$D$4:$D$250,MATCH(0,COUNTIF($E$1650:E1655,Month_12!$D$4:$D$250),0)),"")</f>
        <v/>
      </c>
      <c r="I1656" t="str" cm="1">
        <f t="array" ref="I1656">IFERROR(INDEX(Month_12!$B$4:$B$250,MATCH(0,COUNTIF($I$1650:I1655,Month_12!$B$4:$B$250),0)),"")</f>
        <v/>
      </c>
    </row>
    <row r="1657" spans="5:9">
      <c r="E1657" t="str" cm="1">
        <f t="array" ref="E1657">IFERROR(INDEX(Month_12!$D$4:$D$250,MATCH(0,COUNTIF($E$1650:E1656,Month_12!$D$4:$D$250),0)),"")</f>
        <v/>
      </c>
      <c r="I1657" t="str" cm="1">
        <f t="array" ref="I1657">IFERROR(INDEX(Month_12!$B$4:$B$250,MATCH(0,COUNTIF($I$1650:I1656,Month_12!$B$4:$B$250),0)),"")</f>
        <v/>
      </c>
    </row>
    <row r="1658" spans="5:9">
      <c r="E1658" t="str" cm="1">
        <f t="array" ref="E1658">IFERROR(INDEX(Month_12!$D$4:$D$250,MATCH(0,COUNTIF($E$1650:E1657,Month_12!$D$4:$D$250),0)),"")</f>
        <v/>
      </c>
      <c r="I1658" t="str" cm="1">
        <f t="array" ref="I1658">IFERROR(INDEX(Month_12!$B$4:$B$250,MATCH(0,COUNTIF($I$1650:I1657,Month_12!$B$4:$B$250),0)),"")</f>
        <v/>
      </c>
    </row>
    <row r="1659" spans="5:9">
      <c r="E1659" t="str" cm="1">
        <f t="array" ref="E1659">IFERROR(INDEX(Month_12!$D$4:$D$250,MATCH(0,COUNTIF($E$1650:E1658,Month_12!$D$4:$D$250),0)),"")</f>
        <v/>
      </c>
      <c r="I1659" t="str" cm="1">
        <f t="array" ref="I1659">IFERROR(INDEX(Month_12!$B$4:$B$250,MATCH(0,COUNTIF($I$1650:I1658,Month_12!$B$4:$B$250),0)),"")</f>
        <v/>
      </c>
    </row>
    <row r="1660" spans="5:9">
      <c r="E1660" t="str" cm="1">
        <f t="array" ref="E1660">IFERROR(INDEX(Month_12!$D$4:$D$250,MATCH(0,COUNTIF($E$1650:E1659,Month_12!$D$4:$D$250),0)),"")</f>
        <v/>
      </c>
      <c r="I1660" t="str" cm="1">
        <f t="array" ref="I1660">IFERROR(INDEX(Month_12!$B$4:$B$250,MATCH(0,COUNTIF($I$1650:I1659,Month_12!$B$4:$B$250),0)),"")</f>
        <v/>
      </c>
    </row>
    <row r="1661" spans="5:9">
      <c r="E1661" t="str" cm="1">
        <f t="array" ref="E1661">IFERROR(INDEX(Month_12!$D$4:$D$250,MATCH(0,COUNTIF($E$1650:E1660,Month_12!$D$4:$D$250),0)),"")</f>
        <v/>
      </c>
      <c r="I1661" t="str" cm="1">
        <f t="array" ref="I1661">IFERROR(INDEX(Month_12!$B$4:$B$250,MATCH(0,COUNTIF($I$1650:I1660,Month_12!$B$4:$B$250),0)),"")</f>
        <v/>
      </c>
    </row>
    <row r="1662" spans="5:9">
      <c r="E1662" t="str" cm="1">
        <f t="array" ref="E1662">IFERROR(INDEX(Month_12!$D$4:$D$250,MATCH(0,COUNTIF($E$1650:E1661,Month_12!$D$4:$D$250),0)),"")</f>
        <v/>
      </c>
      <c r="I1662" t="str" cm="1">
        <f t="array" ref="I1662">IFERROR(INDEX(Month_12!$B$4:$B$250,MATCH(0,COUNTIF($I$1650:I1661,Month_12!$B$4:$B$250),0)),"")</f>
        <v/>
      </c>
    </row>
    <row r="1663" spans="5:9">
      <c r="E1663" t="str" cm="1">
        <f t="array" ref="E1663">IFERROR(INDEX(Month_12!$D$4:$D$250,MATCH(0,COUNTIF($E$1650:E1662,Month_12!$D$4:$D$250),0)),"")</f>
        <v/>
      </c>
      <c r="I1663" t="str" cm="1">
        <f t="array" ref="I1663">IFERROR(INDEX(Month_12!$B$4:$B$250,MATCH(0,COUNTIF($I$1650:I1662,Month_12!$B$4:$B$250),0)),"")</f>
        <v/>
      </c>
    </row>
    <row r="1664" spans="5:9">
      <c r="E1664" t="str" cm="1">
        <f t="array" ref="E1664">IFERROR(INDEX(Month_12!$D$4:$D$250,MATCH(0,COUNTIF($E$1650:E1663,Month_12!$D$4:$D$250),0)),"")</f>
        <v/>
      </c>
      <c r="I1664" t="str" cm="1">
        <f t="array" ref="I1664">IFERROR(INDEX(Month_12!$B$4:$B$250,MATCH(0,COUNTIF($I$1650:I1663,Month_12!$B$4:$B$250),0)),"")</f>
        <v/>
      </c>
    </row>
    <row r="1665" spans="5:9">
      <c r="E1665" t="str" cm="1">
        <f t="array" ref="E1665">IFERROR(INDEX(Month_12!$D$4:$D$250,MATCH(0,COUNTIF($E$1650:E1664,Month_12!$D$4:$D$250),0)),"")</f>
        <v/>
      </c>
      <c r="I1665" t="str" cm="1">
        <f t="array" ref="I1665">IFERROR(INDEX(Month_12!$B$4:$B$250,MATCH(0,COUNTIF($I$1650:I1664,Month_12!$B$4:$B$250),0)),"")</f>
        <v/>
      </c>
    </row>
    <row r="1666" spans="5:9">
      <c r="E1666" t="str" cm="1">
        <f t="array" ref="E1666">IFERROR(INDEX(Month_12!$D$4:$D$250,MATCH(0,COUNTIF($E$1650:E1665,Month_12!$D$4:$D$250),0)),"")</f>
        <v/>
      </c>
      <c r="I1666" t="str" cm="1">
        <f t="array" ref="I1666">IFERROR(INDEX(Month_12!$B$4:$B$250,MATCH(0,COUNTIF($I$1650:I1665,Month_12!$B$4:$B$250),0)),"")</f>
        <v/>
      </c>
    </row>
    <row r="1667" spans="5:9">
      <c r="E1667" t="str" cm="1">
        <f t="array" ref="E1667">IFERROR(INDEX(Month_12!$D$4:$D$250,MATCH(0,COUNTIF($E$1650:E1666,Month_12!$D$4:$D$250),0)),"")</f>
        <v/>
      </c>
      <c r="I1667" t="str" cm="1">
        <f t="array" ref="I1667">IFERROR(INDEX(Month_12!$B$4:$B$250,MATCH(0,COUNTIF($I$1650:I1666,Month_12!$B$4:$B$250),0)),"")</f>
        <v/>
      </c>
    </row>
    <row r="1668" spans="5:9">
      <c r="E1668" t="str" cm="1">
        <f t="array" ref="E1668">IFERROR(INDEX(Month_12!$D$4:$D$250,MATCH(0,COUNTIF($E$1650:E1667,Month_12!$D$4:$D$250),0)),"")</f>
        <v/>
      </c>
      <c r="I1668" t="str" cm="1">
        <f t="array" ref="I1668">IFERROR(INDEX(Month_12!$B$4:$B$250,MATCH(0,COUNTIF($I$1650:I1667,Month_12!$B$4:$B$250),0)),"")</f>
        <v/>
      </c>
    </row>
    <row r="1669" spans="5:9">
      <c r="E1669" t="str" cm="1">
        <f t="array" ref="E1669">IFERROR(INDEX(Month_12!$D$4:$D$250,MATCH(0,COUNTIF($E$1650:E1668,Month_12!$D$4:$D$250),0)),"")</f>
        <v/>
      </c>
      <c r="I1669" t="str" cm="1">
        <f t="array" ref="I1669">IFERROR(INDEX(Month_12!$B$4:$B$250,MATCH(0,COUNTIF($I$1650:I1668,Month_12!$B$4:$B$250),0)),"")</f>
        <v/>
      </c>
    </row>
    <row r="1670" spans="5:9">
      <c r="E1670" t="str" cm="1">
        <f t="array" ref="E1670">IFERROR(INDEX(Month_12!$D$4:$D$250,MATCH(0,COUNTIF($E$1650:E1669,Month_12!$D$4:$D$250),0)),"")</f>
        <v/>
      </c>
      <c r="I1670" t="str" cm="1">
        <f t="array" ref="I1670">IFERROR(INDEX(Month_12!$B$4:$B$250,MATCH(0,COUNTIF($I$1650:I1669,Month_12!$B$4:$B$250),0)),"")</f>
        <v/>
      </c>
    </row>
    <row r="1671" spans="5:9">
      <c r="E1671" t="str" cm="1">
        <f t="array" ref="E1671">IFERROR(INDEX(Month_12!$D$4:$D$250,MATCH(0,COUNTIF($E$1650:E1670,Month_12!$D$4:$D$250),0)),"")</f>
        <v/>
      </c>
      <c r="I1671" t="str" cm="1">
        <f t="array" ref="I1671">IFERROR(INDEX(Month_12!$B$4:$B$250,MATCH(0,COUNTIF($I$1650:I1670,Month_12!$B$4:$B$250),0)),"")</f>
        <v/>
      </c>
    </row>
    <row r="1672" spans="5:9">
      <c r="E1672" t="str" cm="1">
        <f t="array" ref="E1672">IFERROR(INDEX(Month_12!$D$4:$D$250,MATCH(0,COUNTIF($E$1650:E1671,Month_12!$D$4:$D$250),0)),"")</f>
        <v/>
      </c>
      <c r="I1672" t="str" cm="1">
        <f t="array" ref="I1672">IFERROR(INDEX(Month_12!$B$4:$B$250,MATCH(0,COUNTIF($I$1650:I1671,Month_12!$B$4:$B$250),0)),"")</f>
        <v/>
      </c>
    </row>
    <row r="1673" spans="5:9">
      <c r="E1673" t="str" cm="1">
        <f t="array" ref="E1673">IFERROR(INDEX(Month_12!$D$4:$D$250,MATCH(0,COUNTIF($E$1650:E1672,Month_12!$D$4:$D$250),0)),"")</f>
        <v/>
      </c>
      <c r="I1673" t="str" cm="1">
        <f t="array" ref="I1673">IFERROR(INDEX(Month_12!$B$4:$B$250,MATCH(0,COUNTIF($I$1650:I1672,Month_12!$B$4:$B$250),0)),"")</f>
        <v/>
      </c>
    </row>
    <row r="1674" spans="5:9">
      <c r="E1674" t="str" cm="1">
        <f t="array" ref="E1674">IFERROR(INDEX(Month_12!$D$4:$D$250,MATCH(0,COUNTIF($E$1650:E1673,Month_12!$D$4:$D$250),0)),"")</f>
        <v/>
      </c>
      <c r="I1674" t="str" cm="1">
        <f t="array" ref="I1674">IFERROR(INDEX(Month_12!$B$4:$B$250,MATCH(0,COUNTIF($I$1650:I1673,Month_12!$B$4:$B$250),0)),"")</f>
        <v/>
      </c>
    </row>
    <row r="1675" spans="5:9">
      <c r="E1675" t="str" cm="1">
        <f t="array" ref="E1675">IFERROR(INDEX(Month_12!$D$4:$D$250,MATCH(0,COUNTIF($E$1650:E1674,Month_12!$D$4:$D$250),0)),"")</f>
        <v/>
      </c>
      <c r="I1675" t="str" cm="1">
        <f t="array" ref="I1675">IFERROR(INDEX(Month_12!$B$4:$B$250,MATCH(0,COUNTIF($I$1650:I1674,Month_12!$B$4:$B$250),0)),"")</f>
        <v/>
      </c>
    </row>
    <row r="1676" spans="5:9">
      <c r="E1676" t="str" cm="1">
        <f t="array" ref="E1676">IFERROR(INDEX(Month_12!$D$4:$D$250,MATCH(0,COUNTIF($E$1650:E1675,Month_12!$D$4:$D$250),0)),"")</f>
        <v/>
      </c>
      <c r="I1676" t="str" cm="1">
        <f t="array" ref="I1676">IFERROR(INDEX(Month_12!$B$4:$B$250,MATCH(0,COUNTIF($I$1650:I1675,Month_12!$B$4:$B$250),0)),"")</f>
        <v/>
      </c>
    </row>
    <row r="1677" spans="5:9">
      <c r="E1677" t="str" cm="1">
        <f t="array" ref="E1677">IFERROR(INDEX(Month_12!$D$4:$D$250,MATCH(0,COUNTIF($E$1650:E1676,Month_12!$D$4:$D$250),0)),"")</f>
        <v/>
      </c>
      <c r="I1677" t="str" cm="1">
        <f t="array" ref="I1677">IFERROR(INDEX(Month_12!$B$4:$B$250,MATCH(0,COUNTIF($I$1650:I1676,Month_12!$B$4:$B$250),0)),"")</f>
        <v/>
      </c>
    </row>
    <row r="1678" spans="5:9">
      <c r="E1678" t="str" cm="1">
        <f t="array" ref="E1678">IFERROR(INDEX(Month_12!$D$4:$D$250,MATCH(0,COUNTIF($E$1650:E1677,Month_12!$D$4:$D$250),0)),"")</f>
        <v/>
      </c>
      <c r="I1678" t="str" cm="1">
        <f t="array" ref="I1678">IFERROR(INDEX(Month_12!$B$4:$B$250,MATCH(0,COUNTIF($I$1650:I1677,Month_12!$B$4:$B$250),0)),"")</f>
        <v/>
      </c>
    </row>
    <row r="1679" spans="5:9">
      <c r="E1679" t="str" cm="1">
        <f t="array" ref="E1679">IFERROR(INDEX(Month_12!$D$4:$D$250,MATCH(0,COUNTIF($E$1650:E1678,Month_12!$D$4:$D$250),0)),"")</f>
        <v/>
      </c>
      <c r="I1679" t="str" cm="1">
        <f t="array" ref="I1679">IFERROR(INDEX(Month_12!$B$4:$B$250,MATCH(0,COUNTIF($I$1650:I1678,Month_12!$B$4:$B$250),0)),"")</f>
        <v/>
      </c>
    </row>
    <row r="1680" spans="5:9">
      <c r="E1680" t="str" cm="1">
        <f t="array" ref="E1680">IFERROR(INDEX(Month_12!$D$4:$D$250,MATCH(0,COUNTIF($E$1650:E1679,Month_12!$D$4:$D$250),0)),"")</f>
        <v/>
      </c>
      <c r="I1680" t="str" cm="1">
        <f t="array" ref="I1680">IFERROR(INDEX(Month_12!$B$4:$B$250,MATCH(0,COUNTIF($I$1650:I1679,Month_12!$B$4:$B$250),0)),"")</f>
        <v/>
      </c>
    </row>
    <row r="1681" spans="5:9">
      <c r="E1681" t="str" cm="1">
        <f t="array" ref="E1681">IFERROR(INDEX(Month_12!$D$4:$D$250,MATCH(0,COUNTIF($E$1650:E1680,Month_12!$D$4:$D$250),0)),"")</f>
        <v/>
      </c>
      <c r="I1681" t="str" cm="1">
        <f t="array" ref="I1681">IFERROR(INDEX(Month_12!$B$4:$B$250,MATCH(0,COUNTIF($I$1650:I1680,Month_12!$B$4:$B$250),0)),"")</f>
        <v/>
      </c>
    </row>
    <row r="1682" spans="5:9">
      <c r="E1682" t="str" cm="1">
        <f t="array" ref="E1682">IFERROR(INDEX(Month_12!$D$4:$D$250,MATCH(0,COUNTIF($E$1650:E1681,Month_12!$D$4:$D$250),0)),"")</f>
        <v/>
      </c>
      <c r="I1682" t="str" cm="1">
        <f t="array" ref="I1682">IFERROR(INDEX(Month_12!$B$4:$B$250,MATCH(0,COUNTIF($I$1650:I1681,Month_12!$B$4:$B$250),0)),"")</f>
        <v/>
      </c>
    </row>
    <row r="1683" spans="5:9">
      <c r="E1683" t="str" cm="1">
        <f t="array" ref="E1683">IFERROR(INDEX(Month_12!$D$4:$D$250,MATCH(0,COUNTIF($E$1650:E1682,Month_12!$D$4:$D$250),0)),"")</f>
        <v/>
      </c>
      <c r="I1683" t="str" cm="1">
        <f t="array" ref="I1683">IFERROR(INDEX(Month_12!$B$4:$B$250,MATCH(0,COUNTIF($I$1650:I1682,Month_12!$B$4:$B$250),0)),"")</f>
        <v/>
      </c>
    </row>
    <row r="1684" spans="5:9">
      <c r="E1684" t="str" cm="1">
        <f t="array" ref="E1684">IFERROR(INDEX(Month_12!$D$4:$D$250,MATCH(0,COUNTIF($E$1650:E1683,Month_12!$D$4:$D$250),0)),"")</f>
        <v/>
      </c>
      <c r="I1684" t="str" cm="1">
        <f t="array" ref="I1684">IFERROR(INDEX(Month_12!$B$4:$B$250,MATCH(0,COUNTIF($I$1650:I1683,Month_12!$B$4:$B$250),0)),"")</f>
        <v/>
      </c>
    </row>
    <row r="1685" spans="5:9">
      <c r="E1685" t="str" cm="1">
        <f t="array" ref="E1685">IFERROR(INDEX(Month_12!$D$4:$D$250,MATCH(0,COUNTIF($E$1650:E1684,Month_12!$D$4:$D$250),0)),"")</f>
        <v/>
      </c>
      <c r="I1685" t="str" cm="1">
        <f t="array" ref="I1685">IFERROR(INDEX(Month_12!$B$4:$B$250,MATCH(0,COUNTIF($I$1650:I1684,Month_12!$B$4:$B$250),0)),"")</f>
        <v/>
      </c>
    </row>
    <row r="1686" spans="5:9">
      <c r="E1686" t="str" cm="1">
        <f t="array" ref="E1686">IFERROR(INDEX(Month_12!$D$4:$D$250,MATCH(0,COUNTIF($E$1650:E1685,Month_12!$D$4:$D$250),0)),"")</f>
        <v/>
      </c>
      <c r="I1686" t="str" cm="1">
        <f t="array" ref="I1686">IFERROR(INDEX(Month_12!$B$4:$B$250,MATCH(0,COUNTIF($I$1650:I1685,Month_12!$B$4:$B$250),0)),"")</f>
        <v/>
      </c>
    </row>
    <row r="1687" spans="5:9">
      <c r="E1687" t="str" cm="1">
        <f t="array" ref="E1687">IFERROR(INDEX(Month_12!$D$4:$D$250,MATCH(0,COUNTIF($E$1650:E1686,Month_12!$D$4:$D$250),0)),"")</f>
        <v/>
      </c>
      <c r="I1687" t="str" cm="1">
        <f t="array" ref="I1687">IFERROR(INDEX(Month_12!$B$4:$B$250,MATCH(0,COUNTIF($I$1650:I1686,Month_12!$B$4:$B$250),0)),"")</f>
        <v/>
      </c>
    </row>
    <row r="1688" spans="5:9">
      <c r="E1688" t="str" cm="1">
        <f t="array" ref="E1688">IFERROR(INDEX(Month_12!$D$4:$D$250,MATCH(0,COUNTIF($E$1650:E1687,Month_12!$D$4:$D$250),0)),"")</f>
        <v/>
      </c>
      <c r="I1688" t="str" cm="1">
        <f t="array" ref="I1688">IFERROR(INDEX(Month_12!$B$4:$B$250,MATCH(0,COUNTIF($I$1650:I1687,Month_12!$B$4:$B$250),0)),"")</f>
        <v/>
      </c>
    </row>
    <row r="1689" spans="5:9">
      <c r="E1689" t="str" cm="1">
        <f t="array" ref="E1689">IFERROR(INDEX(Month_12!$D$4:$D$250,MATCH(0,COUNTIF($E$1650:E1688,Month_12!$D$4:$D$250),0)),"")</f>
        <v/>
      </c>
      <c r="I1689" t="str" cm="1">
        <f t="array" ref="I1689">IFERROR(INDEX(Month_12!$B$4:$B$250,MATCH(0,COUNTIF($I$1650:I1688,Month_12!$B$4:$B$250),0)),"")</f>
        <v/>
      </c>
    </row>
    <row r="1690" spans="5:9">
      <c r="E1690" t="str" cm="1">
        <f t="array" ref="E1690">IFERROR(INDEX(Month_12!$D$4:$D$250,MATCH(0,COUNTIF($E$1650:E1689,Month_12!$D$4:$D$250),0)),"")</f>
        <v/>
      </c>
      <c r="I1690" t="str" cm="1">
        <f t="array" ref="I1690">IFERROR(INDEX(Month_12!$B$4:$B$250,MATCH(0,COUNTIF($I$1650:I1689,Month_12!$B$4:$B$250),0)),"")</f>
        <v/>
      </c>
    </row>
    <row r="1691" spans="5:9">
      <c r="E1691" t="str" cm="1">
        <f t="array" ref="E1691">IFERROR(INDEX(Month_12!$D$4:$D$250,MATCH(0,COUNTIF($E$1650:E1690,Month_12!$D$4:$D$250),0)),"")</f>
        <v/>
      </c>
      <c r="I1691" t="str" cm="1">
        <f t="array" ref="I1691">IFERROR(INDEX(Month_12!$B$4:$B$250,MATCH(0,COUNTIF($I$1650:I1690,Month_12!$B$4:$B$250),0)),"")</f>
        <v/>
      </c>
    </row>
    <row r="1692" spans="5:9">
      <c r="E1692" t="str" cm="1">
        <f t="array" ref="E1692">IFERROR(INDEX(Month_12!$D$4:$D$250,MATCH(0,COUNTIF($E$1650:E1691,Month_12!$D$4:$D$250),0)),"")</f>
        <v/>
      </c>
      <c r="I1692" t="str" cm="1">
        <f t="array" ref="I1692">IFERROR(INDEX(Month_12!$B$4:$B$250,MATCH(0,COUNTIF($I$1650:I1691,Month_12!$B$4:$B$250),0)),"")</f>
        <v/>
      </c>
    </row>
    <row r="1693" spans="5:9">
      <c r="E1693" t="str" cm="1">
        <f t="array" ref="E1693">IFERROR(INDEX(Month_12!$D$4:$D$250,MATCH(0,COUNTIF($E$1650:E1692,Month_12!$D$4:$D$250),0)),"")</f>
        <v/>
      </c>
      <c r="I1693" t="str" cm="1">
        <f t="array" ref="I1693">IFERROR(INDEX(Month_12!$B$4:$B$250,MATCH(0,COUNTIF($I$1650:I1692,Month_12!$B$4:$B$250),0)),"")</f>
        <v/>
      </c>
    </row>
    <row r="1694" spans="5:9">
      <c r="E1694" t="str" cm="1">
        <f t="array" ref="E1694">IFERROR(INDEX(Month_12!$D$4:$D$250,MATCH(0,COUNTIF($E$1650:E1693,Month_12!$D$4:$D$250),0)),"")</f>
        <v/>
      </c>
      <c r="I1694" t="str" cm="1">
        <f t="array" ref="I1694">IFERROR(INDEX(Month_12!$B$4:$B$250,MATCH(0,COUNTIF($I$1650:I1693,Month_12!$B$4:$B$250),0)),"")</f>
        <v/>
      </c>
    </row>
    <row r="1695" spans="5:9">
      <c r="E1695" t="str" cm="1">
        <f t="array" ref="E1695">IFERROR(INDEX(Month_12!$D$4:$D$250,MATCH(0,COUNTIF($E$1650:E1694,Month_12!$D$4:$D$250),0)),"")</f>
        <v/>
      </c>
      <c r="I1695" t="str" cm="1">
        <f t="array" ref="I1695">IFERROR(INDEX(Month_12!$B$4:$B$250,MATCH(0,COUNTIF($I$1650:I1694,Month_12!$B$4:$B$250),0)),"")</f>
        <v/>
      </c>
    </row>
    <row r="1696" spans="5:9">
      <c r="E1696" t="str" cm="1">
        <f t="array" ref="E1696">IFERROR(INDEX(Month_12!$D$4:$D$250,MATCH(0,COUNTIF($E$1650:E1695,Month_12!$D$4:$D$250),0)),"")</f>
        <v/>
      </c>
      <c r="I1696" t="str" cm="1">
        <f t="array" ref="I1696">IFERROR(INDEX(Month_12!$B$4:$B$250,MATCH(0,COUNTIF($I$1650:I1695,Month_12!$B$4:$B$250),0)),"")</f>
        <v/>
      </c>
    </row>
    <row r="1697" spans="5:9">
      <c r="E1697" t="str" cm="1">
        <f t="array" ref="E1697">IFERROR(INDEX(Month_12!$D$4:$D$250,MATCH(0,COUNTIF($E$1650:E1696,Month_12!$D$4:$D$250),0)),"")</f>
        <v/>
      </c>
      <c r="I1697" t="str" cm="1">
        <f t="array" ref="I1697">IFERROR(INDEX(Month_12!$B$4:$B$250,MATCH(0,COUNTIF($I$1650:I1696,Month_12!$B$4:$B$250),0)),"")</f>
        <v/>
      </c>
    </row>
    <row r="1698" spans="5:9">
      <c r="E1698" t="str" cm="1">
        <f t="array" ref="E1698">IFERROR(INDEX(Month_12!$D$4:$D$250,MATCH(0,COUNTIF($E$1650:E1697,Month_12!$D$4:$D$250),0)),"")</f>
        <v/>
      </c>
      <c r="I1698" t="str" cm="1">
        <f t="array" ref="I1698">IFERROR(INDEX(Month_12!$B$4:$B$250,MATCH(0,COUNTIF($I$1650:I1697,Month_12!$B$4:$B$250),0)),"")</f>
        <v/>
      </c>
    </row>
    <row r="1699" spans="5:9">
      <c r="E1699" t="str" cm="1">
        <f t="array" ref="E1699">IFERROR(INDEX(Month_12!$D$4:$D$250,MATCH(0,COUNTIF($E$1650:E1698,Month_12!$D$4:$D$250),0)),"")</f>
        <v/>
      </c>
      <c r="I1699" t="str" cm="1">
        <f t="array" ref="I1699">IFERROR(INDEX(Month_12!$B$4:$B$250,MATCH(0,COUNTIF($I$1650:I1698,Month_12!$B$4:$B$250),0)),"")</f>
        <v/>
      </c>
    </row>
    <row r="1700" spans="5:9">
      <c r="E1700" t="str" cm="1">
        <f t="array" ref="E1700">IFERROR(INDEX(Month_12!$D$4:$D$250,MATCH(0,COUNTIF($E$1650:E1699,Month_12!$D$4:$D$250),0)),"")</f>
        <v/>
      </c>
      <c r="I1700" t="str" cm="1">
        <f t="array" ref="I1700">IFERROR(INDEX(Month_12!$B$4:$B$250,MATCH(0,COUNTIF($I$1650:I1699,Month_12!$B$4:$B$250),0)),"")</f>
        <v/>
      </c>
    </row>
    <row r="1701" spans="5:9">
      <c r="E1701" t="str" cm="1">
        <f t="array" ref="E1701">IFERROR(INDEX(Month_12!$D$4:$D$250,MATCH(0,COUNTIF($E$1650:E1700,Month_12!$D$4:$D$250),0)),"")</f>
        <v/>
      </c>
      <c r="I1701" t="str" cm="1">
        <f t="array" ref="I1701">IFERROR(INDEX(Month_12!$B$4:$B$250,MATCH(0,COUNTIF($I$1650:I1700,Month_12!$B$4:$B$250),0)),"")</f>
        <v/>
      </c>
    </row>
    <row r="1702" spans="5:9">
      <c r="E1702" t="str" cm="1">
        <f t="array" ref="E1702">IFERROR(INDEX(Month_12!$D$4:$D$250,MATCH(0,COUNTIF($E$1650:E1701,Month_12!$D$4:$D$250),0)),"")</f>
        <v/>
      </c>
      <c r="I1702" t="str" cm="1">
        <f t="array" ref="I1702">IFERROR(INDEX(Month_12!$B$4:$B$250,MATCH(0,COUNTIF($I$1650:I1701,Month_12!$B$4:$B$250),0)),"")</f>
        <v/>
      </c>
    </row>
    <row r="1703" spans="5:9">
      <c r="E1703" t="str" cm="1">
        <f t="array" ref="E1703">IFERROR(INDEX(Month_12!$D$4:$D$250,MATCH(0,COUNTIF($E$1650:E1702,Month_12!$D$4:$D$250),0)),"")</f>
        <v/>
      </c>
      <c r="I1703" t="str" cm="1">
        <f t="array" ref="I1703">IFERROR(INDEX(Month_12!$B$4:$B$250,MATCH(0,COUNTIF($I$1650:I1702,Month_12!$B$4:$B$250),0)),"")</f>
        <v/>
      </c>
    </row>
    <row r="1704" spans="5:9">
      <c r="E1704" t="str" cm="1">
        <f t="array" ref="E1704">IFERROR(INDEX(Month_12!$D$4:$D$250,MATCH(0,COUNTIF($E$1650:E1703,Month_12!$D$4:$D$250),0)),"")</f>
        <v/>
      </c>
      <c r="I1704" t="str" cm="1">
        <f t="array" ref="I1704">IFERROR(INDEX(Month_12!$B$4:$B$250,MATCH(0,COUNTIF($I$1650:I1703,Month_12!$B$4:$B$250),0)),"")</f>
        <v/>
      </c>
    </row>
    <row r="1705" spans="5:9">
      <c r="E1705" t="str" cm="1">
        <f t="array" ref="E1705">IFERROR(INDEX(Month_12!$D$4:$D$250,MATCH(0,COUNTIF($E$1650:E1704,Month_12!$D$4:$D$250),0)),"")</f>
        <v/>
      </c>
      <c r="I1705" t="str" cm="1">
        <f t="array" ref="I1705">IFERROR(INDEX(Month_12!$B$4:$B$250,MATCH(0,COUNTIF($I$1650:I1704,Month_12!$B$4:$B$250),0)),"")</f>
        <v/>
      </c>
    </row>
    <row r="1706" spans="5:9">
      <c r="E1706" t="str" cm="1">
        <f t="array" ref="E1706">IFERROR(INDEX(Month_12!$D$4:$D$250,MATCH(0,COUNTIF($E$1650:E1705,Month_12!$D$4:$D$250),0)),"")</f>
        <v/>
      </c>
      <c r="I1706" t="str" cm="1">
        <f t="array" ref="I1706">IFERROR(INDEX(Month_12!$B$4:$B$250,MATCH(0,COUNTIF($I$1650:I1705,Month_12!$B$4:$B$250),0)),"")</f>
        <v/>
      </c>
    </row>
    <row r="1707" spans="5:9">
      <c r="E1707" t="str" cm="1">
        <f t="array" ref="E1707">IFERROR(INDEX(Month_12!$D$4:$D$250,MATCH(0,COUNTIF($E$1650:E1706,Month_12!$D$4:$D$250),0)),"")</f>
        <v/>
      </c>
      <c r="I1707" t="str" cm="1">
        <f t="array" ref="I1707">IFERROR(INDEX(Month_12!$B$4:$B$250,MATCH(0,COUNTIF($I$1650:I1706,Month_12!$B$4:$B$250),0)),"")</f>
        <v/>
      </c>
    </row>
    <row r="1708" spans="5:9">
      <c r="E1708" t="str" cm="1">
        <f t="array" ref="E1708">IFERROR(INDEX(Month_12!$D$4:$D$250,MATCH(0,COUNTIF($E$1650:E1707,Month_12!$D$4:$D$250),0)),"")</f>
        <v/>
      </c>
      <c r="I1708" t="str" cm="1">
        <f t="array" ref="I1708">IFERROR(INDEX(Month_12!$B$4:$B$250,MATCH(0,COUNTIF($I$1650:I1707,Month_12!$B$4:$B$250),0)),"")</f>
        <v/>
      </c>
    </row>
    <row r="1709" spans="5:9">
      <c r="E1709" t="str" cm="1">
        <f t="array" ref="E1709">IFERROR(INDEX(Month_12!$D$4:$D$250,MATCH(0,COUNTIF($E$1650:E1708,Month_12!$D$4:$D$250),0)),"")</f>
        <v/>
      </c>
      <c r="I1709" t="str" cm="1">
        <f t="array" ref="I1709">IFERROR(INDEX(Month_12!$B$4:$B$250,MATCH(0,COUNTIF($I$1650:I1708,Month_12!$B$4:$B$250),0)),"")</f>
        <v/>
      </c>
    </row>
    <row r="1710" spans="5:9">
      <c r="E1710" t="str" cm="1">
        <f t="array" ref="E1710">IFERROR(INDEX(Month_12!$D$4:$D$250,MATCH(0,COUNTIF($E$1650:E1709,Month_12!$D$4:$D$250),0)),"")</f>
        <v/>
      </c>
      <c r="I1710" t="str" cm="1">
        <f t="array" ref="I1710">IFERROR(INDEX(Month_12!$B$4:$B$250,MATCH(0,COUNTIF($I$1650:I1709,Month_12!$B$4:$B$250),0)),"")</f>
        <v/>
      </c>
    </row>
    <row r="1711" spans="5:9">
      <c r="E1711" t="str" cm="1">
        <f t="array" ref="E1711">IFERROR(INDEX(Month_12!$D$4:$D$250,MATCH(0,COUNTIF($E$1650:E1710,Month_12!$D$4:$D$250),0)),"")</f>
        <v/>
      </c>
      <c r="I1711" t="str" cm="1">
        <f t="array" ref="I1711">IFERROR(INDEX(Month_12!$B$4:$B$250,MATCH(0,COUNTIF($I$1650:I1710,Month_12!$B$4:$B$250),0)),"")</f>
        <v/>
      </c>
    </row>
    <row r="1712" spans="5:9">
      <c r="E1712" t="str" cm="1">
        <f t="array" ref="E1712">IFERROR(INDEX(Month_12!$D$4:$D$250,MATCH(0,COUNTIF($E$1650:E1711,Month_12!$D$4:$D$250),0)),"")</f>
        <v/>
      </c>
      <c r="I1712" t="str" cm="1">
        <f t="array" ref="I1712">IFERROR(INDEX(Month_12!$B$4:$B$250,MATCH(0,COUNTIF($I$1650:I1711,Month_12!$B$4:$B$250),0)),"")</f>
        <v/>
      </c>
    </row>
    <row r="1713" spans="5:9">
      <c r="E1713" t="str" cm="1">
        <f t="array" ref="E1713">IFERROR(INDEX(Month_12!$D$4:$D$250,MATCH(0,COUNTIF($E$1650:E1712,Month_12!$D$4:$D$250),0)),"")</f>
        <v/>
      </c>
      <c r="I1713" t="str" cm="1">
        <f t="array" ref="I1713">IFERROR(INDEX(Month_12!$B$4:$B$250,MATCH(0,COUNTIF($I$1650:I1712,Month_12!$B$4:$B$250),0)),"")</f>
        <v/>
      </c>
    </row>
    <row r="1714" spans="5:9">
      <c r="E1714" t="str" cm="1">
        <f t="array" ref="E1714">IFERROR(INDEX(Month_12!$D$4:$D$250,MATCH(0,COUNTIF($E$1650:E1713,Month_12!$D$4:$D$250),0)),"")</f>
        <v/>
      </c>
      <c r="I1714" t="str" cm="1">
        <f t="array" ref="I1714">IFERROR(INDEX(Month_12!$B$4:$B$250,MATCH(0,COUNTIF($I$1650:I1713,Month_12!$B$4:$B$250),0)),"")</f>
        <v/>
      </c>
    </row>
    <row r="1715" spans="5:9">
      <c r="E1715" t="str" cm="1">
        <f t="array" ref="E1715">IFERROR(INDEX(Month_12!$D$4:$D$250,MATCH(0,COUNTIF($E$1650:E1714,Month_12!$D$4:$D$250),0)),"")</f>
        <v/>
      </c>
      <c r="I1715" t="str" cm="1">
        <f t="array" ref="I1715">IFERROR(INDEX(Month_12!$B$4:$B$250,MATCH(0,COUNTIF($I$1650:I1714,Month_12!$B$4:$B$250),0)),"")</f>
        <v/>
      </c>
    </row>
    <row r="1716" spans="5:9">
      <c r="E1716" t="str" cm="1">
        <f t="array" ref="E1716">IFERROR(INDEX(Month_12!$D$4:$D$250,MATCH(0,COUNTIF($E$1650:E1715,Month_12!$D$4:$D$250),0)),"")</f>
        <v/>
      </c>
      <c r="I1716" t="str" cm="1">
        <f t="array" ref="I1716">IFERROR(INDEX(Month_12!$B$4:$B$250,MATCH(0,COUNTIF($I$1650:I1715,Month_12!$B$4:$B$250),0)),"")</f>
        <v/>
      </c>
    </row>
    <row r="1717" spans="5:9">
      <c r="E1717" t="str" cm="1">
        <f t="array" ref="E1717">IFERROR(INDEX(Month_12!$D$4:$D$250,MATCH(0,COUNTIF($E$1650:E1716,Month_12!$D$4:$D$250),0)),"")</f>
        <v/>
      </c>
      <c r="I1717" t="str" cm="1">
        <f t="array" ref="I1717">IFERROR(INDEX(Month_12!$B$4:$B$250,MATCH(0,COUNTIF($I$1650:I1716,Month_12!$B$4:$B$250),0)),"")</f>
        <v/>
      </c>
    </row>
    <row r="1718" spans="5:9">
      <c r="E1718" t="str" cm="1">
        <f t="array" ref="E1718">IFERROR(INDEX(Month_12!$D$4:$D$250,MATCH(0,COUNTIF($E$1650:E1717,Month_12!$D$4:$D$250),0)),"")</f>
        <v/>
      </c>
      <c r="I1718" t="str" cm="1">
        <f t="array" ref="I1718">IFERROR(INDEX(Month_12!$B$4:$B$250,MATCH(0,COUNTIF($I$1650:I1717,Month_12!$B$4:$B$250),0)),"")</f>
        <v/>
      </c>
    </row>
    <row r="1719" spans="5:9">
      <c r="E1719" t="str" cm="1">
        <f t="array" ref="E1719">IFERROR(INDEX(Month_12!$D$4:$D$250,MATCH(0,COUNTIF($E$1650:E1718,Month_12!$D$4:$D$250),0)),"")</f>
        <v/>
      </c>
      <c r="I1719" t="str" cm="1">
        <f t="array" ref="I1719">IFERROR(INDEX(Month_12!$B$4:$B$250,MATCH(0,COUNTIF($I$1650:I1718,Month_12!$B$4:$B$250),0)),"")</f>
        <v/>
      </c>
    </row>
    <row r="1720" spans="5:9">
      <c r="E1720" t="str" cm="1">
        <f t="array" ref="E1720">IFERROR(INDEX(Month_12!$D$4:$D$250,MATCH(0,COUNTIF($E$1650:E1719,Month_12!$D$4:$D$250),0)),"")</f>
        <v/>
      </c>
      <c r="I1720" t="str" cm="1">
        <f t="array" ref="I1720">IFERROR(INDEX(Month_12!$B$4:$B$250,MATCH(0,COUNTIF($I$1650:I1719,Month_12!$B$4:$B$250),0)),"")</f>
        <v/>
      </c>
    </row>
    <row r="1721" spans="5:9">
      <c r="E1721" t="str" cm="1">
        <f t="array" ref="E1721">IFERROR(INDEX(Month_12!$D$4:$D$250,MATCH(0,COUNTIF($E$1650:E1720,Month_12!$D$4:$D$250),0)),"")</f>
        <v/>
      </c>
      <c r="I1721" t="str" cm="1">
        <f t="array" ref="I1721">IFERROR(INDEX(Month_12!$B$4:$B$250,MATCH(0,COUNTIF($I$1650:I1720,Month_12!$B$4:$B$250),0)),"")</f>
        <v/>
      </c>
    </row>
    <row r="1722" spans="5:9">
      <c r="E1722" t="str" cm="1">
        <f t="array" ref="E1722">IFERROR(INDEX(Month_12!$D$4:$D$250,MATCH(0,COUNTIF($E$1650:E1721,Month_12!$D$4:$D$250),0)),"")</f>
        <v/>
      </c>
      <c r="I1722" t="str" cm="1">
        <f t="array" ref="I1722">IFERROR(INDEX(Month_12!$B$4:$B$250,MATCH(0,COUNTIF($I$1650:I1721,Month_12!$B$4:$B$250),0)),"")</f>
        <v/>
      </c>
    </row>
    <row r="1723" spans="5:9">
      <c r="E1723" t="str" cm="1">
        <f t="array" ref="E1723">IFERROR(INDEX(Month_12!$D$4:$D$250,MATCH(0,COUNTIF($E$1650:E1722,Month_12!$D$4:$D$250),0)),"")</f>
        <v/>
      </c>
      <c r="I1723" t="str" cm="1">
        <f t="array" ref="I1723">IFERROR(INDEX(Month_12!$B$4:$B$250,MATCH(0,COUNTIF($I$1650:I1722,Month_12!$B$4:$B$250),0)),"")</f>
        <v/>
      </c>
    </row>
    <row r="1724" spans="5:9">
      <c r="E1724" t="str" cm="1">
        <f t="array" ref="E1724">IFERROR(INDEX(Month_12!$D$4:$D$250,MATCH(0,COUNTIF($E$1650:E1723,Month_12!$D$4:$D$250),0)),"")</f>
        <v/>
      </c>
      <c r="I1724" t="str" cm="1">
        <f t="array" ref="I1724">IFERROR(INDEX(Month_12!$B$4:$B$250,MATCH(0,COUNTIF($I$1650:I1723,Month_12!$B$4:$B$250),0)),"")</f>
        <v/>
      </c>
    </row>
    <row r="1725" spans="5:9">
      <c r="E1725" t="str" cm="1">
        <f t="array" ref="E1725">IFERROR(INDEX(Month_12!$D$4:$D$250,MATCH(0,COUNTIF($E$1650:E1724,Month_12!$D$4:$D$250),0)),"")</f>
        <v/>
      </c>
      <c r="I1725" t="str" cm="1">
        <f t="array" ref="I1725">IFERROR(INDEX(Month_12!$B$4:$B$250,MATCH(0,COUNTIF($I$1650:I1724,Month_12!$B$4:$B$250),0)),"")</f>
        <v/>
      </c>
    </row>
    <row r="1726" spans="5:9">
      <c r="E1726" t="str" cm="1">
        <f t="array" ref="E1726">IFERROR(INDEX(Month_12!$D$4:$D$250,MATCH(0,COUNTIF($E$1650:E1725,Month_12!$D$4:$D$250),0)),"")</f>
        <v/>
      </c>
      <c r="I1726" t="str" cm="1">
        <f t="array" ref="I1726">IFERROR(INDEX(Month_12!$B$4:$B$250,MATCH(0,COUNTIF($I$1650:I1725,Month_12!$B$4:$B$250),0)),"")</f>
        <v/>
      </c>
    </row>
    <row r="1727" spans="5:9">
      <c r="E1727" t="str" cm="1">
        <f t="array" ref="E1727">IFERROR(INDEX(Month_12!$D$4:$D$250,MATCH(0,COUNTIF($E$1650:E1726,Month_12!$D$4:$D$250),0)),"")</f>
        <v/>
      </c>
      <c r="I1727" t="str" cm="1">
        <f t="array" ref="I1727">IFERROR(INDEX(Month_12!$B$4:$B$250,MATCH(0,COUNTIF($I$1650:I1726,Month_12!$B$4:$B$250),0)),"")</f>
        <v/>
      </c>
    </row>
    <row r="1728" spans="5:9">
      <c r="E1728" t="str" cm="1">
        <f t="array" ref="E1728">IFERROR(INDEX(Month_12!$D$4:$D$250,MATCH(0,COUNTIF($E$1650:E1727,Month_12!$D$4:$D$250),0)),"")</f>
        <v/>
      </c>
      <c r="I1728" t="str" cm="1">
        <f t="array" ref="I1728">IFERROR(INDEX(Month_12!$B$4:$B$250,MATCH(0,COUNTIF($I$1650:I1727,Month_12!$B$4:$B$250),0)),"")</f>
        <v/>
      </c>
    </row>
    <row r="1729" spans="5:9">
      <c r="E1729" t="str" cm="1">
        <f t="array" ref="E1729">IFERROR(INDEX(Month_12!$D$4:$D$250,MATCH(0,COUNTIF($E$1650:E1728,Month_12!$D$4:$D$250),0)),"")</f>
        <v/>
      </c>
      <c r="I1729" t="str" cm="1">
        <f t="array" ref="I1729">IFERROR(INDEX(Month_12!$B$4:$B$250,MATCH(0,COUNTIF($I$1650:I1728,Month_12!$B$4:$B$250),0)),"")</f>
        <v/>
      </c>
    </row>
    <row r="1730" spans="5:9">
      <c r="E1730" t="str" cm="1">
        <f t="array" ref="E1730">IFERROR(INDEX(Month_12!$D$4:$D$250,MATCH(0,COUNTIF($E$1650:E1729,Month_12!$D$4:$D$250),0)),"")</f>
        <v/>
      </c>
      <c r="I1730" t="str" cm="1">
        <f t="array" ref="I1730">IFERROR(INDEX(Month_12!$B$4:$B$250,MATCH(0,COUNTIF($I$1650:I1729,Month_12!$B$4:$B$250),0)),"")</f>
        <v/>
      </c>
    </row>
    <row r="1731" spans="5:9">
      <c r="E1731" t="str" cm="1">
        <f t="array" ref="E1731">IFERROR(INDEX(Month_12!$D$4:$D$250,MATCH(0,COUNTIF($E$1650:E1730,Month_12!$D$4:$D$250),0)),"")</f>
        <v/>
      </c>
      <c r="I1731" t="str" cm="1">
        <f t="array" ref="I1731">IFERROR(INDEX(Month_12!$B$4:$B$250,MATCH(0,COUNTIF($I$1650:I1730,Month_12!$B$4:$B$250),0)),"")</f>
        <v/>
      </c>
    </row>
    <row r="1732" spans="5:9">
      <c r="E1732" t="str" cm="1">
        <f t="array" ref="E1732">IFERROR(INDEX(Month_12!$D$4:$D$250,MATCH(0,COUNTIF($E$1650:E1731,Month_12!$D$4:$D$250),0)),"")</f>
        <v/>
      </c>
      <c r="I1732" t="str" cm="1">
        <f t="array" ref="I1732">IFERROR(INDEX(Month_12!$B$4:$B$250,MATCH(0,COUNTIF($I$1650:I1731,Month_12!$B$4:$B$250),0)),"")</f>
        <v/>
      </c>
    </row>
    <row r="1733" spans="5:9">
      <c r="E1733" t="str" cm="1">
        <f t="array" ref="E1733">IFERROR(INDEX(Month_12!$D$4:$D$250,MATCH(0,COUNTIF($E$1650:E1732,Month_12!$D$4:$D$250),0)),"")</f>
        <v/>
      </c>
      <c r="I1733" t="str" cm="1">
        <f t="array" ref="I1733">IFERROR(INDEX(Month_12!$B$4:$B$250,MATCH(0,COUNTIF($I$1650:I1732,Month_12!$B$4:$B$250),0)),"")</f>
        <v/>
      </c>
    </row>
    <row r="1734" spans="5:9">
      <c r="E1734" t="str" cm="1">
        <f t="array" ref="E1734">IFERROR(INDEX(Month_12!$D$4:$D$250,MATCH(0,COUNTIF($E$1650:E1733,Month_12!$D$4:$D$250),0)),"")</f>
        <v/>
      </c>
      <c r="I1734" t="str" cm="1">
        <f t="array" ref="I1734">IFERROR(INDEX(Month_12!$B$4:$B$250,MATCH(0,COUNTIF($I$1650:I1733,Month_12!$B$4:$B$250),0)),"")</f>
        <v/>
      </c>
    </row>
    <row r="1735" spans="5:9">
      <c r="E1735" t="str" cm="1">
        <f t="array" ref="E1735">IFERROR(INDEX(Month_12!$D$4:$D$250,MATCH(0,COUNTIF($E$1650:E1734,Month_12!$D$4:$D$250),0)),"")</f>
        <v/>
      </c>
      <c r="I1735" t="str" cm="1">
        <f t="array" ref="I1735">IFERROR(INDEX(Month_12!$B$4:$B$250,MATCH(0,COUNTIF($I$1650:I1734,Month_12!$B$4:$B$250),0)),"")</f>
        <v/>
      </c>
    </row>
    <row r="1736" spans="5:9">
      <c r="E1736" t="str" cm="1">
        <f t="array" ref="E1736">IFERROR(INDEX(Month_12!$D$4:$D$250,MATCH(0,COUNTIF($E$1650:E1735,Month_12!$D$4:$D$250),0)),"")</f>
        <v/>
      </c>
      <c r="I1736" t="str" cm="1">
        <f t="array" ref="I1736">IFERROR(INDEX(Month_12!$B$4:$B$250,MATCH(0,COUNTIF($I$1650:I1735,Month_12!$B$4:$B$250),0)),"")</f>
        <v/>
      </c>
    </row>
    <row r="1737" spans="5:9">
      <c r="E1737" t="str" cm="1">
        <f t="array" ref="E1737">IFERROR(INDEX(Month_12!$D$4:$D$250,MATCH(0,COUNTIF($E$1650:E1736,Month_12!$D$4:$D$250),0)),"")</f>
        <v/>
      </c>
      <c r="I1737" t="str" cm="1">
        <f t="array" ref="I1737">IFERROR(INDEX(Month_12!$B$4:$B$250,MATCH(0,COUNTIF($I$1650:I1736,Month_12!$B$4:$B$250),0)),"")</f>
        <v/>
      </c>
    </row>
    <row r="1738" spans="5:9">
      <c r="E1738" t="str" cm="1">
        <f t="array" ref="E1738">IFERROR(INDEX(Month_12!$D$4:$D$250,MATCH(0,COUNTIF($E$1650:E1737,Month_12!$D$4:$D$250),0)),"")</f>
        <v/>
      </c>
      <c r="I1738" t="str" cm="1">
        <f t="array" ref="I1738">IFERROR(INDEX(Month_12!$B$4:$B$250,MATCH(0,COUNTIF($I$1650:I1737,Month_12!$B$4:$B$250),0)),"")</f>
        <v/>
      </c>
    </row>
    <row r="1739" spans="5:9">
      <c r="E1739" t="str" cm="1">
        <f t="array" ref="E1739">IFERROR(INDEX(Month_12!$D$4:$D$250,MATCH(0,COUNTIF($E$1650:E1738,Month_12!$D$4:$D$250),0)),"")</f>
        <v/>
      </c>
      <c r="I1739" t="str" cm="1">
        <f t="array" ref="I1739">IFERROR(INDEX(Month_12!$B$4:$B$250,MATCH(0,COUNTIF($I$1650:I1738,Month_12!$B$4:$B$250),0)),"")</f>
        <v/>
      </c>
    </row>
    <row r="1740" spans="5:9">
      <c r="E1740" t="str" cm="1">
        <f t="array" ref="E1740">IFERROR(INDEX(Month_12!$D$4:$D$250,MATCH(0,COUNTIF($E$1650:E1739,Month_12!$D$4:$D$250),0)),"")</f>
        <v/>
      </c>
      <c r="I1740" t="str" cm="1">
        <f t="array" ref="I1740">IFERROR(INDEX(Month_12!$B$4:$B$250,MATCH(0,COUNTIF($I$1650:I1739,Month_12!$B$4:$B$250),0)),"")</f>
        <v/>
      </c>
    </row>
    <row r="1741" spans="5:9">
      <c r="E1741" t="str" cm="1">
        <f t="array" ref="E1741">IFERROR(INDEX(Month_12!$D$4:$D$250,MATCH(0,COUNTIF($E$1650:E1740,Month_12!$D$4:$D$250),0)),"")</f>
        <v/>
      </c>
      <c r="I1741" t="str" cm="1">
        <f t="array" ref="I1741">IFERROR(INDEX(Month_12!$B$4:$B$250,MATCH(0,COUNTIF($I$1650:I1740,Month_12!$B$4:$B$250),0)),"")</f>
        <v/>
      </c>
    </row>
    <row r="1742" spans="5:9">
      <c r="E1742" t="str" cm="1">
        <f t="array" ref="E1742">IFERROR(INDEX(Month_12!$D$4:$D$250,MATCH(0,COUNTIF($E$1650:E1741,Month_12!$D$4:$D$250),0)),"")</f>
        <v/>
      </c>
      <c r="I1742" t="str" cm="1">
        <f t="array" ref="I1742">IFERROR(INDEX(Month_12!$B$4:$B$250,MATCH(0,COUNTIF($I$1650:I1741,Month_12!$B$4:$B$250),0)),"")</f>
        <v/>
      </c>
    </row>
    <row r="1743" spans="5:9">
      <c r="E1743" t="str" cm="1">
        <f t="array" ref="E1743">IFERROR(INDEX(Month_12!$D$4:$D$250,MATCH(0,COUNTIF($E$1650:E1742,Month_12!$D$4:$D$250),0)),"")</f>
        <v/>
      </c>
      <c r="I1743" t="str" cm="1">
        <f t="array" ref="I1743">IFERROR(INDEX(Month_12!$B$4:$B$250,MATCH(0,COUNTIF($I$1650:I1742,Month_12!$B$4:$B$250),0)),"")</f>
        <v/>
      </c>
    </row>
    <row r="1744" spans="5:9">
      <c r="E1744" t="str" cm="1">
        <f t="array" ref="E1744">IFERROR(INDEX(Month_12!$D$4:$D$250,MATCH(0,COUNTIF($E$1650:E1743,Month_12!$D$4:$D$250),0)),"")</f>
        <v/>
      </c>
      <c r="I1744" t="str" cm="1">
        <f t="array" ref="I1744">IFERROR(INDEX(Month_12!$B$4:$B$250,MATCH(0,COUNTIF($I$1650:I1743,Month_12!$B$4:$B$250),0)),"")</f>
        <v/>
      </c>
    </row>
    <row r="1745" spans="5:9">
      <c r="E1745" t="str" cm="1">
        <f t="array" ref="E1745">IFERROR(INDEX(Month_12!$D$4:$D$250,MATCH(0,COUNTIF($E$1650:E1744,Month_12!$D$4:$D$250),0)),"")</f>
        <v/>
      </c>
      <c r="I1745" t="str" cm="1">
        <f t="array" ref="I1745">IFERROR(INDEX(Month_12!$B$4:$B$250,MATCH(0,COUNTIF($I$1650:I1744,Month_12!$B$4:$B$250),0)),"")</f>
        <v/>
      </c>
    </row>
    <row r="1746" spans="5:9">
      <c r="E1746" t="str" cm="1">
        <f t="array" ref="E1746">IFERROR(INDEX(Month_12!$D$4:$D$250,MATCH(0,COUNTIF($E$1650:E1745,Month_12!$D$4:$D$250),0)),"")</f>
        <v/>
      </c>
      <c r="I1746" t="str" cm="1">
        <f t="array" ref="I1746">IFERROR(INDEX(Month_12!$B$4:$B$250,MATCH(0,COUNTIF($I$1650:I1745,Month_12!$B$4:$B$250),0)),"")</f>
        <v/>
      </c>
    </row>
    <row r="1747" spans="5:9">
      <c r="E1747" t="str" cm="1">
        <f t="array" ref="E1747">IFERROR(INDEX(Month_12!$D$4:$D$250,MATCH(0,COUNTIF($E$1650:E1746,Month_12!$D$4:$D$250),0)),"")</f>
        <v/>
      </c>
      <c r="I1747" t="str" cm="1">
        <f t="array" ref="I1747">IFERROR(INDEX(Month_12!$B$4:$B$250,MATCH(0,COUNTIF($I$1650:I1746,Month_12!$B$4:$B$250),0)),"")</f>
        <v/>
      </c>
    </row>
    <row r="1748" spans="5:9">
      <c r="E1748" t="str" cm="1">
        <f t="array" ref="E1748">IFERROR(INDEX(Month_12!$D$4:$D$250,MATCH(0,COUNTIF($E$1650:E1747,Month_12!$D$4:$D$250),0)),"")</f>
        <v/>
      </c>
      <c r="I1748" t="str" cm="1">
        <f t="array" ref="I1748">IFERROR(INDEX(Month_12!$B$4:$B$250,MATCH(0,COUNTIF($I$1650:I1747,Month_12!$B$4:$B$250),0)),"")</f>
        <v/>
      </c>
    </row>
    <row r="1749" spans="5:9">
      <c r="E1749" t="str" cm="1">
        <f t="array" ref="E1749">IFERROR(INDEX(Month_12!$D$4:$D$250,MATCH(0,COUNTIF($E$1650:E1748,Month_12!$D$4:$D$250),0)),"")</f>
        <v/>
      </c>
      <c r="I1749" t="str" cm="1">
        <f t="array" ref="I1749">IFERROR(INDEX(Month_12!$B$4:$B$250,MATCH(0,COUNTIF($I$1650:I1748,Month_12!$B$4:$B$250),0)),"")</f>
        <v/>
      </c>
    </row>
    <row r="1750" spans="5:9">
      <c r="E1750" t="str" cm="1">
        <f t="array" ref="E1750">IFERROR(INDEX(Month_12!$D$4:$D$250,MATCH(0,COUNTIF($E$1650:E1749,Month_12!$D$4:$D$250),0)),"")</f>
        <v/>
      </c>
      <c r="I1750" t="str" cm="1">
        <f t="array" ref="I1750">IFERROR(INDEX(Month_12!$B$4:$B$250,MATCH(0,COUNTIF($I$1650:I1749,Month_12!$B$4:$B$250),0)),"")</f>
        <v/>
      </c>
    </row>
    <row r="1751" spans="5:9">
      <c r="E1751" t="str" cm="1">
        <f t="array" ref="E1751">IFERROR(INDEX(Month_12!$D$4:$D$250,MATCH(0,COUNTIF($E$1650:E1750,Month_12!$D$4:$D$250),0)),"")</f>
        <v/>
      </c>
      <c r="I1751" t="str" cm="1">
        <f t="array" ref="I1751">IFERROR(INDEX(Month_12!$B$4:$B$250,MATCH(0,COUNTIF($I$1650:I1750,Month_12!$B$4:$B$250),0)),"")</f>
        <v/>
      </c>
    </row>
    <row r="1752" spans="5:9">
      <c r="E1752" t="str" cm="1">
        <f t="array" ref="E1752">IFERROR(INDEX(Month_12!$D$4:$D$250,MATCH(0,COUNTIF($E$1650:E1751,Month_12!$D$4:$D$250),0)),"")</f>
        <v/>
      </c>
      <c r="I1752" t="str" cm="1">
        <f t="array" ref="I1752">IFERROR(INDEX(Month_12!$B$4:$B$250,MATCH(0,COUNTIF($I$1650:I1751,Month_12!$B$4:$B$250),0)),"")</f>
        <v/>
      </c>
    </row>
    <row r="1753" spans="5:9">
      <c r="E1753" t="str" cm="1">
        <f t="array" ref="E1753">IFERROR(INDEX(Month_12!$D$4:$D$250,MATCH(0,COUNTIF($E$1650:E1752,Month_12!$D$4:$D$250),0)),"")</f>
        <v/>
      </c>
      <c r="I1753" t="str" cm="1">
        <f t="array" ref="I1753">IFERROR(INDEX(Month_12!$B$4:$B$250,MATCH(0,COUNTIF($I$1650:I1752,Month_12!$B$4:$B$250),0)),"")</f>
        <v/>
      </c>
    </row>
    <row r="1754" spans="5:9">
      <c r="E1754" t="str" cm="1">
        <f t="array" ref="E1754">IFERROR(INDEX(Month_12!$D$4:$D$250,MATCH(0,COUNTIF($E$1650:E1753,Month_12!$D$4:$D$250),0)),"")</f>
        <v/>
      </c>
      <c r="I1754" t="str" cm="1">
        <f t="array" ref="I1754">IFERROR(INDEX(Month_12!$B$4:$B$250,MATCH(0,COUNTIF($I$1650:I1753,Month_12!$B$4:$B$250),0)),"")</f>
        <v/>
      </c>
    </row>
    <row r="1755" spans="5:9">
      <c r="E1755" t="str" cm="1">
        <f t="array" ref="E1755">IFERROR(INDEX(Month_12!$D$4:$D$250,MATCH(0,COUNTIF($E$1650:E1754,Month_12!$D$4:$D$250),0)),"")</f>
        <v/>
      </c>
      <c r="I1755" t="str" cm="1">
        <f t="array" ref="I1755">IFERROR(INDEX(Month_12!$B$4:$B$250,MATCH(0,COUNTIF($I$1650:I1754,Month_12!$B$4:$B$250),0)),"")</f>
        <v/>
      </c>
    </row>
    <row r="1756" spans="5:9">
      <c r="E1756" t="str" cm="1">
        <f t="array" ref="E1756">IFERROR(INDEX(Month_12!$D$4:$D$250,MATCH(0,COUNTIF($E$1650:E1755,Month_12!$D$4:$D$250),0)),"")</f>
        <v/>
      </c>
      <c r="I1756" t="str" cm="1">
        <f t="array" ref="I1756">IFERROR(INDEX(Month_12!$B$4:$B$250,MATCH(0,COUNTIF($I$1650:I1755,Month_12!$B$4:$B$250),0)),"")</f>
        <v/>
      </c>
    </row>
    <row r="1757" spans="5:9">
      <c r="E1757" t="str" cm="1">
        <f t="array" ref="E1757">IFERROR(INDEX(Month_12!$D$4:$D$250,MATCH(0,COUNTIF($E$1650:E1756,Month_12!$D$4:$D$250),0)),"")</f>
        <v/>
      </c>
      <c r="I1757" t="str" cm="1">
        <f t="array" ref="I1757">IFERROR(INDEX(Month_12!$B$4:$B$250,MATCH(0,COUNTIF($I$1650:I1756,Month_12!$B$4:$B$250),0)),"")</f>
        <v/>
      </c>
    </row>
    <row r="1758" spans="5:9">
      <c r="E1758" t="str" cm="1">
        <f t="array" ref="E1758">IFERROR(INDEX(Month_12!$D$4:$D$250,MATCH(0,COUNTIF($E$1650:E1757,Month_12!$D$4:$D$250),0)),"")</f>
        <v/>
      </c>
      <c r="I1758" t="str" cm="1">
        <f t="array" ref="I1758">IFERROR(INDEX(Month_12!$B$4:$B$250,MATCH(0,COUNTIF($I$1650:I1757,Month_12!$B$4:$B$250),0)),"")</f>
        <v/>
      </c>
    </row>
    <row r="1759" spans="5:9">
      <c r="E1759" t="str" cm="1">
        <f t="array" ref="E1759">IFERROR(INDEX(Month_12!$D$4:$D$250,MATCH(0,COUNTIF($E$1650:E1758,Month_12!$D$4:$D$250),0)),"")</f>
        <v/>
      </c>
      <c r="I1759" t="str" cm="1">
        <f t="array" ref="I1759">IFERROR(INDEX(Month_12!$B$4:$B$250,MATCH(0,COUNTIF($I$1650:I1758,Month_12!$B$4:$B$250),0)),"")</f>
        <v/>
      </c>
    </row>
    <row r="1760" spans="5:9">
      <c r="E1760" t="str" cm="1">
        <f t="array" ref="E1760">IFERROR(INDEX(Month_12!$D$4:$D$250,MATCH(0,COUNTIF($E$1650:E1759,Month_12!$D$4:$D$250),0)),"")</f>
        <v/>
      </c>
      <c r="I1760" t="str" cm="1">
        <f t="array" ref="I1760">IFERROR(INDEX(Month_12!$B$4:$B$250,MATCH(0,COUNTIF($I$1650:I1759,Month_12!$B$4:$B$250),0)),"")</f>
        <v/>
      </c>
    </row>
    <row r="1761" spans="5:9">
      <c r="E1761" t="str" cm="1">
        <f t="array" ref="E1761">IFERROR(INDEX(Month_12!$D$4:$D$250,MATCH(0,COUNTIF($E$1650:E1760,Month_12!$D$4:$D$250),0)),"")</f>
        <v/>
      </c>
      <c r="I1761" t="str" cm="1">
        <f t="array" ref="I1761">IFERROR(INDEX(Month_12!$B$4:$B$250,MATCH(0,COUNTIF($I$1650:I1760,Month_12!$B$4:$B$250),0)),"")</f>
        <v/>
      </c>
    </row>
    <row r="1762" spans="5:9">
      <c r="E1762" t="str" cm="1">
        <f t="array" ref="E1762">IFERROR(INDEX(Month_12!$D$4:$D$250,MATCH(0,COUNTIF($E$1650:E1761,Month_12!$D$4:$D$250),0)),"")</f>
        <v/>
      </c>
      <c r="I1762" t="str" cm="1">
        <f t="array" ref="I1762">IFERROR(INDEX(Month_12!$B$4:$B$250,MATCH(0,COUNTIF($I$1650:I1761,Month_12!$B$4:$B$250),0)),"")</f>
        <v/>
      </c>
    </row>
    <row r="1763" spans="5:9">
      <c r="E1763" t="str" cm="1">
        <f t="array" ref="E1763">IFERROR(INDEX(Month_12!$D$4:$D$250,MATCH(0,COUNTIF($E$1650:E1762,Month_12!$D$4:$D$250),0)),"")</f>
        <v/>
      </c>
      <c r="I1763" t="str" cm="1">
        <f t="array" ref="I1763">IFERROR(INDEX(Month_12!$B$4:$B$250,MATCH(0,COUNTIF($I$1650:I1762,Month_12!$B$4:$B$250),0)),"")</f>
        <v/>
      </c>
    </row>
    <row r="1764" spans="5:9">
      <c r="E1764" t="str" cm="1">
        <f t="array" ref="E1764">IFERROR(INDEX(Month_12!$D$4:$D$250,MATCH(0,COUNTIF($E$1650:E1763,Month_12!$D$4:$D$250),0)),"")</f>
        <v/>
      </c>
      <c r="I1764" t="str" cm="1">
        <f t="array" ref="I1764">IFERROR(INDEX(Month_12!$B$4:$B$250,MATCH(0,COUNTIF($I$1650:I1763,Month_12!$B$4:$B$250),0)),"")</f>
        <v/>
      </c>
    </row>
    <row r="1765" spans="5:9">
      <c r="E1765" t="str" cm="1">
        <f t="array" ref="E1765">IFERROR(INDEX(Month_12!$D$4:$D$250,MATCH(0,COUNTIF($E$1650:E1764,Month_12!$D$4:$D$250),0)),"")</f>
        <v/>
      </c>
      <c r="I1765" t="str" cm="1">
        <f t="array" ref="I1765">IFERROR(INDEX(Month_12!$B$4:$B$250,MATCH(0,COUNTIF($I$1650:I1764,Month_12!$B$4:$B$250),0)),"")</f>
        <v/>
      </c>
    </row>
    <row r="1766" spans="5:9">
      <c r="E1766" t="str" cm="1">
        <f t="array" ref="E1766">IFERROR(INDEX(Month_12!$D$4:$D$250,MATCH(0,COUNTIF($E$1650:E1765,Month_12!$D$4:$D$250),0)),"")</f>
        <v/>
      </c>
      <c r="I1766" t="str" cm="1">
        <f t="array" ref="I1766">IFERROR(INDEX(Month_12!$B$4:$B$250,MATCH(0,COUNTIF($I$1650:I1765,Month_12!$B$4:$B$250),0)),"")</f>
        <v/>
      </c>
    </row>
    <row r="1767" spans="5:9">
      <c r="E1767" t="str" cm="1">
        <f t="array" ref="E1767">IFERROR(INDEX(Month_12!$D$4:$D$250,MATCH(0,COUNTIF($E$1650:E1766,Month_12!$D$4:$D$250),0)),"")</f>
        <v/>
      </c>
      <c r="I1767" t="str" cm="1">
        <f t="array" ref="I1767">IFERROR(INDEX(Month_12!$B$4:$B$250,MATCH(0,COUNTIF($I$1650:I1766,Month_12!$B$4:$B$250),0)),"")</f>
        <v/>
      </c>
    </row>
    <row r="1768" spans="5:9">
      <c r="E1768" t="str" cm="1">
        <f t="array" ref="E1768">IFERROR(INDEX(Month_12!$D$4:$D$250,MATCH(0,COUNTIF($E$1650:E1767,Month_12!$D$4:$D$250),0)),"")</f>
        <v/>
      </c>
      <c r="I1768" t="str" cm="1">
        <f t="array" ref="I1768">IFERROR(INDEX(Month_12!$B$4:$B$250,MATCH(0,COUNTIF($I$1650:I1767,Month_12!$B$4:$B$250),0)),"")</f>
        <v/>
      </c>
    </row>
    <row r="1769" spans="5:9">
      <c r="E1769" t="str" cm="1">
        <f t="array" ref="E1769">IFERROR(INDEX(Month_12!$D$4:$D$250,MATCH(0,COUNTIF($E$1650:E1768,Month_12!$D$4:$D$250),0)),"")</f>
        <v/>
      </c>
      <c r="I1769" t="str" cm="1">
        <f t="array" ref="I1769">IFERROR(INDEX(Month_12!$B$4:$B$250,MATCH(0,COUNTIF($I$1650:I1768,Month_12!$B$4:$B$250),0)),"")</f>
        <v/>
      </c>
    </row>
    <row r="1770" spans="5:9">
      <c r="E1770" t="str" cm="1">
        <f t="array" ref="E1770">IFERROR(INDEX(Month_12!$D$4:$D$250,MATCH(0,COUNTIF($E$1650:E1769,Month_12!$D$4:$D$250),0)),"")</f>
        <v/>
      </c>
      <c r="I1770" t="str" cm="1">
        <f t="array" ref="I1770">IFERROR(INDEX(Month_12!$B$4:$B$250,MATCH(0,COUNTIF($I$1650:I1769,Month_12!$B$4:$B$250),0)),"")</f>
        <v/>
      </c>
    </row>
    <row r="1771" spans="5:9">
      <c r="E1771" t="str" cm="1">
        <f t="array" ref="E1771">IFERROR(INDEX(Month_12!$D$4:$D$250,MATCH(0,COUNTIF($E$1650:E1770,Month_12!$D$4:$D$250),0)),"")</f>
        <v/>
      </c>
      <c r="I1771" t="str" cm="1">
        <f t="array" ref="I1771">IFERROR(INDEX(Month_12!$B$4:$B$250,MATCH(0,COUNTIF($I$1650:I1770,Month_12!$B$4:$B$250),0)),"")</f>
        <v/>
      </c>
    </row>
    <row r="1772" spans="5:9">
      <c r="E1772" t="str" cm="1">
        <f t="array" ref="E1772">IFERROR(INDEX(Month_12!$D$4:$D$250,MATCH(0,COUNTIF($E$1650:E1771,Month_12!$D$4:$D$250),0)),"")</f>
        <v/>
      </c>
      <c r="I1772" t="str" cm="1">
        <f t="array" ref="I1772">IFERROR(INDEX(Month_12!$B$4:$B$250,MATCH(0,COUNTIF($I$1650:I1771,Month_12!$B$4:$B$250),0)),"")</f>
        <v/>
      </c>
    </row>
    <row r="1773" spans="5:9">
      <c r="E1773" t="str" cm="1">
        <f t="array" ref="E1773">IFERROR(INDEX(Month_12!$D$4:$D$250,MATCH(0,COUNTIF($E$1650:E1772,Month_12!$D$4:$D$250),0)),"")</f>
        <v/>
      </c>
      <c r="I1773" t="str" cm="1">
        <f t="array" ref="I1773">IFERROR(INDEX(Month_12!$B$4:$B$250,MATCH(0,COUNTIF($I$1650:I1772,Month_12!$B$4:$B$250),0)),"")</f>
        <v/>
      </c>
    </row>
    <row r="1774" spans="5:9">
      <c r="E1774" t="str" cm="1">
        <f t="array" ref="E1774">IFERROR(INDEX(Month_12!$D$4:$D$250,MATCH(0,COUNTIF($E$1650:E1773,Month_12!$D$4:$D$250),0)),"")</f>
        <v/>
      </c>
      <c r="I1774" t="str" cm="1">
        <f t="array" ref="I1774">IFERROR(INDEX(Month_12!$B$4:$B$250,MATCH(0,COUNTIF($I$1650:I1773,Month_12!$B$4:$B$250),0)),"")</f>
        <v/>
      </c>
    </row>
    <row r="1775" spans="5:9">
      <c r="E1775" t="str" cm="1">
        <f t="array" ref="E1775">IFERROR(INDEX(Month_12!$D$4:$D$250,MATCH(0,COUNTIF($E$1650:E1774,Month_12!$D$4:$D$250),0)),"")</f>
        <v/>
      </c>
      <c r="I1775" t="str" cm="1">
        <f t="array" ref="I1775">IFERROR(INDEX(Month_12!$B$4:$B$250,MATCH(0,COUNTIF($I$1650:I1774,Month_12!$B$4:$B$250),0)),"")</f>
        <v/>
      </c>
    </row>
    <row r="1776" spans="5:9">
      <c r="E1776" t="str" cm="1">
        <f t="array" ref="E1776">IFERROR(INDEX(Month_12!$D$4:$D$250,MATCH(0,COUNTIF($E$1650:E1775,Month_12!$D$4:$D$250),0)),"")</f>
        <v/>
      </c>
      <c r="I1776" t="str" cm="1">
        <f t="array" ref="I1776">IFERROR(INDEX(Month_12!$B$4:$B$250,MATCH(0,COUNTIF($I$1650:I1775,Month_12!$B$4:$B$250),0)),"")</f>
        <v/>
      </c>
    </row>
    <row r="1777" spans="5:9">
      <c r="E1777" t="str" cm="1">
        <f t="array" ref="E1777">IFERROR(INDEX(Month_12!$D$4:$D$250,MATCH(0,COUNTIF($E$1650:E1776,Month_12!$D$4:$D$250),0)),"")</f>
        <v/>
      </c>
      <c r="I1777" t="str" cm="1">
        <f t="array" ref="I1777">IFERROR(INDEX(Month_12!$B$4:$B$250,MATCH(0,COUNTIF($I$1650:I1776,Month_12!$B$4:$B$250),0)),"")</f>
        <v/>
      </c>
    </row>
    <row r="1778" spans="5:9">
      <c r="E1778" t="str" cm="1">
        <f t="array" ref="E1778">IFERROR(INDEX(Month_12!$D$4:$D$250,MATCH(0,COUNTIF($E$1650:E1777,Month_12!$D$4:$D$250),0)),"")</f>
        <v/>
      </c>
      <c r="I1778" t="str" cm="1">
        <f t="array" ref="I1778">IFERROR(INDEX(Month_12!$B$4:$B$250,MATCH(0,COUNTIF($I$1650:I1777,Month_12!$B$4:$B$250),0)),"")</f>
        <v/>
      </c>
    </row>
    <row r="1779" spans="5:9">
      <c r="E1779" t="str" cm="1">
        <f t="array" ref="E1779">IFERROR(INDEX(Month_12!$D$4:$D$250,MATCH(0,COUNTIF($E$1650:E1778,Month_12!$D$4:$D$250),0)),"")</f>
        <v/>
      </c>
      <c r="I1779" t="str" cm="1">
        <f t="array" ref="I1779">IFERROR(INDEX(Month_12!$B$4:$B$250,MATCH(0,COUNTIF($I$1650:I1778,Month_12!$B$4:$B$250),0)),"")</f>
        <v/>
      </c>
    </row>
    <row r="1780" spans="5:9">
      <c r="E1780" t="str" cm="1">
        <f t="array" ref="E1780">IFERROR(INDEX(Month_12!$D$4:$D$250,MATCH(0,COUNTIF($E$1650:E1779,Month_12!$D$4:$D$250),0)),"")</f>
        <v/>
      </c>
      <c r="I1780" t="str" cm="1">
        <f t="array" ref="I1780">IFERROR(INDEX(Month_12!$B$4:$B$250,MATCH(0,COUNTIF($I$1650:I1779,Month_12!$B$4:$B$250),0)),"")</f>
        <v/>
      </c>
    </row>
    <row r="1781" spans="5:9">
      <c r="E1781" t="str" cm="1">
        <f t="array" ref="E1781">IFERROR(INDEX(Month_12!$D$4:$D$250,MATCH(0,COUNTIF($E$1650:E1780,Month_12!$D$4:$D$250),0)),"")</f>
        <v/>
      </c>
      <c r="I1781" t="str" cm="1">
        <f t="array" ref="I1781">IFERROR(INDEX(Month_12!$B$4:$B$250,MATCH(0,COUNTIF($I$1650:I1780,Month_12!$B$4:$B$250),0)),"")</f>
        <v/>
      </c>
    </row>
    <row r="1782" spans="5:9">
      <c r="E1782" t="str" cm="1">
        <f t="array" ref="E1782">IFERROR(INDEX(Month_12!$D$4:$D$250,MATCH(0,COUNTIF($E$1650:E1781,Month_12!$D$4:$D$250),0)),"")</f>
        <v/>
      </c>
      <c r="I1782" t="str" cm="1">
        <f t="array" ref="I1782">IFERROR(INDEX(Month_12!$B$4:$B$250,MATCH(0,COUNTIF($I$1650:I1781,Month_12!$B$4:$B$250),0)),"")</f>
        <v/>
      </c>
    </row>
    <row r="1783" spans="5:9">
      <c r="E1783" t="str" cm="1">
        <f t="array" ref="E1783">IFERROR(INDEX(Month_12!$D$4:$D$250,MATCH(0,COUNTIF($E$1650:E1782,Month_12!$D$4:$D$250),0)),"")</f>
        <v/>
      </c>
      <c r="I1783" t="str" cm="1">
        <f t="array" ref="I1783">IFERROR(INDEX(Month_12!$B$4:$B$250,MATCH(0,COUNTIF($I$1650:I1782,Month_12!$B$4:$B$250),0)),"")</f>
        <v/>
      </c>
    </row>
    <row r="1784" spans="5:9">
      <c r="E1784" t="str" cm="1">
        <f t="array" ref="E1784">IFERROR(INDEX(Month_12!$D$4:$D$250,MATCH(0,COUNTIF($E$1650:E1783,Month_12!$D$4:$D$250),0)),"")</f>
        <v/>
      </c>
      <c r="I1784" t="str" cm="1">
        <f t="array" ref="I1784">IFERROR(INDEX(Month_12!$B$4:$B$250,MATCH(0,COUNTIF($I$1650:I1783,Month_12!$B$4:$B$250),0)),"")</f>
        <v/>
      </c>
    </row>
    <row r="1785" spans="5:9">
      <c r="E1785" t="str" cm="1">
        <f t="array" ref="E1785">IFERROR(INDEX(Month_12!$D$4:$D$250,MATCH(0,COUNTIF($E$1650:E1784,Month_12!$D$4:$D$250),0)),"")</f>
        <v/>
      </c>
      <c r="I1785" t="str" cm="1">
        <f t="array" ref="I1785">IFERROR(INDEX(Month_12!$B$4:$B$250,MATCH(0,COUNTIF($I$1650:I1784,Month_12!$B$4:$B$250),0)),"")</f>
        <v/>
      </c>
    </row>
    <row r="1786" spans="5:9">
      <c r="E1786" t="str" cm="1">
        <f t="array" ref="E1786">IFERROR(INDEX(Month_12!$D$4:$D$250,MATCH(0,COUNTIF($E$1650:E1785,Month_12!$D$4:$D$250),0)),"")</f>
        <v/>
      </c>
      <c r="I1786" t="str" cm="1">
        <f t="array" ref="I1786">IFERROR(INDEX(Month_12!$B$4:$B$250,MATCH(0,COUNTIF($I$1650:I1785,Month_12!$B$4:$B$250),0)),"")</f>
        <v/>
      </c>
    </row>
    <row r="1787" spans="5:9">
      <c r="E1787" t="str" cm="1">
        <f t="array" ref="E1787">IFERROR(INDEX(Month_12!$D$4:$D$250,MATCH(0,COUNTIF($E$1650:E1786,Month_12!$D$4:$D$250),0)),"")</f>
        <v/>
      </c>
      <c r="I1787" t="str" cm="1">
        <f t="array" ref="I1787">IFERROR(INDEX(Month_12!$B$4:$B$250,MATCH(0,COUNTIF($I$1650:I1786,Month_12!$B$4:$B$250),0)),"")</f>
        <v/>
      </c>
    </row>
    <row r="1788" spans="5:9">
      <c r="E1788" t="str" cm="1">
        <f t="array" ref="E1788">IFERROR(INDEX(Month_12!$D$4:$D$250,MATCH(0,COUNTIF($E$1650:E1787,Month_12!$D$4:$D$250),0)),"")</f>
        <v/>
      </c>
      <c r="I1788" t="str" cm="1">
        <f t="array" ref="I1788">IFERROR(INDEX(Month_12!$B$4:$B$250,MATCH(0,COUNTIF($I$1650:I1787,Month_12!$B$4:$B$250),0)),"")</f>
        <v/>
      </c>
    </row>
    <row r="1789" spans="5:9">
      <c r="E1789" t="str" cm="1">
        <f t="array" ref="E1789">IFERROR(INDEX(Month_12!$D$4:$D$250,MATCH(0,COUNTIF($E$1650:E1788,Month_12!$D$4:$D$250),0)),"")</f>
        <v/>
      </c>
      <c r="I1789" t="str" cm="1">
        <f t="array" ref="I1789">IFERROR(INDEX(Month_12!$B$4:$B$250,MATCH(0,COUNTIF($I$1650:I1788,Month_12!$B$4:$B$250),0)),"")</f>
        <v/>
      </c>
    </row>
    <row r="1790" spans="5:9">
      <c r="E1790" t="str" cm="1">
        <f t="array" ref="E1790">IFERROR(INDEX(Month_12!$D$4:$D$250,MATCH(0,COUNTIF($E$1650:E1789,Month_12!$D$4:$D$250),0)),"")</f>
        <v/>
      </c>
      <c r="I1790" t="str" cm="1">
        <f t="array" ref="I1790">IFERROR(INDEX(Month_12!$B$4:$B$250,MATCH(0,COUNTIF($I$1650:I1789,Month_12!$B$4:$B$250),0)),"")</f>
        <v/>
      </c>
    </row>
    <row r="1791" spans="5:9">
      <c r="E1791" t="str" cm="1">
        <f t="array" ref="E1791">IFERROR(INDEX(Month_12!$D$4:$D$250,MATCH(0,COUNTIF($E$1650:E1790,Month_12!$D$4:$D$250),0)),"")</f>
        <v/>
      </c>
      <c r="I1791" t="str" cm="1">
        <f t="array" ref="I1791">IFERROR(INDEX(Month_12!$B$4:$B$250,MATCH(0,COUNTIF($I$1650:I1790,Month_12!$B$4:$B$250),0)),"")</f>
        <v/>
      </c>
    </row>
    <row r="1792" spans="5:9">
      <c r="E1792" t="str" cm="1">
        <f t="array" ref="E1792">IFERROR(INDEX(Month_12!$D$4:$D$250,MATCH(0,COUNTIF($E$1650:E1791,Month_12!$D$4:$D$250),0)),"")</f>
        <v/>
      </c>
      <c r="I1792" t="str" cm="1">
        <f t="array" ref="I1792">IFERROR(INDEX(Month_12!$B$4:$B$250,MATCH(0,COUNTIF($I$1650:I1791,Month_12!$B$4:$B$250),0)),"")</f>
        <v/>
      </c>
    </row>
    <row r="1793" spans="5:9">
      <c r="E1793" t="str" cm="1">
        <f t="array" ref="E1793">IFERROR(INDEX(Month_12!$D$4:$D$250,MATCH(0,COUNTIF($E$1650:E1792,Month_12!$D$4:$D$250),0)),"")</f>
        <v/>
      </c>
      <c r="I1793" t="str" cm="1">
        <f t="array" ref="I1793">IFERROR(INDEX(Month_12!$B$4:$B$250,MATCH(0,COUNTIF($I$1650:I1792,Month_12!$B$4:$B$250),0)),"")</f>
        <v/>
      </c>
    </row>
    <row r="1794" spans="5:9">
      <c r="E1794" t="str" cm="1">
        <f t="array" ref="E1794">IFERROR(INDEX(Month_12!$D$4:$D$250,MATCH(0,COUNTIF($E$1650:E1793,Month_12!$D$4:$D$250),0)),"")</f>
        <v/>
      </c>
      <c r="I1794" t="str" cm="1">
        <f t="array" ref="I1794">IFERROR(INDEX(Month_12!$B$4:$B$250,MATCH(0,COUNTIF($I$1650:I1793,Month_12!$B$4:$B$250),0)),"")</f>
        <v/>
      </c>
    </row>
    <row r="1795" spans="5:9">
      <c r="E1795" t="str" cm="1">
        <f t="array" ref="E1795">IFERROR(INDEX(Month_12!$D$4:$D$250,MATCH(0,COUNTIF($E$1650:E1794,Month_12!$D$4:$D$250),0)),"")</f>
        <v/>
      </c>
      <c r="I1795" t="str" cm="1">
        <f t="array" ref="I1795">IFERROR(INDEX(Month_12!$B$4:$B$250,MATCH(0,COUNTIF($I$1650:I1794,Month_12!$B$4:$B$250),0)),"")</f>
        <v/>
      </c>
    </row>
    <row r="1796" spans="5:9">
      <c r="E1796" t="str" cm="1">
        <f t="array" ref="E1796">IFERROR(INDEX(Month_12!$D$4:$D$250,MATCH(0,COUNTIF($E$1650:E1795,Month_12!$D$4:$D$250),0)),"")</f>
        <v/>
      </c>
      <c r="I1796" t="str" cm="1">
        <f t="array" ref="I1796">IFERROR(INDEX(Month_12!$B$4:$B$250,MATCH(0,COUNTIF($I$1650:I1795,Month_12!$B$4:$B$250),0)),"")</f>
        <v/>
      </c>
    </row>
    <row r="1797" spans="5:9">
      <c r="E1797" t="str" cm="1">
        <f t="array" ref="E1797">IFERROR(INDEX(Month_12!$D$4:$D$250,MATCH(0,COUNTIF($E$1650:E1796,Month_12!$D$4:$D$250),0)),"")</f>
        <v/>
      </c>
      <c r="I1797" t="str" cm="1">
        <f t="array" ref="I1797">IFERROR(INDEX(Month_12!$B$4:$B$250,MATCH(0,COUNTIF($I$1650:I1796,Month_12!$B$4:$B$250),0)),"")</f>
        <v/>
      </c>
    </row>
    <row r="1798" spans="5:9">
      <c r="E1798" t="str" cm="1">
        <f t="array" ref="E1798">IFERROR(INDEX(Month_12!$D$4:$D$250,MATCH(0,COUNTIF($E$1650:E1797,Month_12!$D$4:$D$250),0)),"")</f>
        <v/>
      </c>
      <c r="I1798" t="str" cm="1">
        <f t="array" ref="I1798">IFERROR(INDEX(Month_12!$B$4:$B$250,MATCH(0,COUNTIF($I$1650:I1797,Month_12!$B$4:$B$250),0)),"")</f>
        <v/>
      </c>
    </row>
    <row r="1799" spans="5:9">
      <c r="E1799" t="str" cm="1">
        <f t="array" ref="E1799">IFERROR(INDEX(Month_12!$D$4:$D$250,MATCH(0,COUNTIF($E$1650:E1798,Month_12!$D$4:$D$250),0)),"")</f>
        <v/>
      </c>
      <c r="I1799" t="str" cm="1">
        <f t="array" ref="I1799">IFERROR(INDEX(Month_12!$B$4:$B$250,MATCH(0,COUNTIF($I$1650:I1798,Month_12!$B$4:$B$250),0)),"")</f>
        <v/>
      </c>
    </row>
    <row r="1800" spans="5:9">
      <c r="E1800" t="str" cm="1">
        <f t="array" ref="E1800">IFERROR(INDEX(Month_12!$D$4:$D$250,MATCH(0,COUNTIF($E$1650:E1799,Month_12!$D$4:$D$250),0)),"")</f>
        <v/>
      </c>
      <c r="I1800" t="str" cm="1">
        <f t="array" ref="I1800">IFERROR(INDEX(Month_12!$B$4:$B$250,MATCH(0,COUNTIF($I$1650:I1799,Month_12!$B$4:$B$250),0)),"")</f>
        <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D8525-874B-4883-9B43-2F0018527FC9}">
  <sheetPr codeName="Sheet20"/>
  <dimension ref="A1:AB250"/>
  <sheetViews>
    <sheetView workbookViewId="0">
      <pane xSplit="7" ySplit="3" topLeftCell="H4" activePane="bottomRight" state="frozen"/>
      <selection pane="topRight" activeCell="G1" sqref="G1"/>
      <selection pane="bottomLeft" activeCell="A4" sqref="A4"/>
      <selection pane="bottomRight" activeCell="G8" sqref="G8"/>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Rates'!N4="","MONTH 1",'SUMMARY Rates'!N4)</f>
        <v>Month_12</v>
      </c>
      <c r="B1" s="74"/>
      <c r="C1" s="74"/>
      <c r="D1" s="74"/>
      <c r="E1" s="74"/>
      <c r="F1" s="74"/>
      <c r="G1" s="74"/>
      <c r="H1" s="12"/>
    </row>
    <row r="2" spans="1:28" s="34" customFormat="1" ht="15.75">
      <c r="A2" s="33"/>
      <c r="B2" s="75" t="s">
        <v>2730</v>
      </c>
      <c r="C2" s="75"/>
      <c r="D2" s="75"/>
      <c r="E2" s="75"/>
      <c r="F2" s="75"/>
      <c r="G2" s="75"/>
      <c r="H2" s="70" t="s">
        <v>2731</v>
      </c>
      <c r="I2" s="70"/>
      <c r="J2" s="70"/>
      <c r="K2" s="70"/>
      <c r="L2" s="70"/>
      <c r="M2" s="70"/>
      <c r="N2" s="70"/>
      <c r="O2" s="70"/>
      <c r="P2" s="70"/>
      <c r="Q2" s="70"/>
      <c r="R2" s="70"/>
      <c r="S2" s="70"/>
      <c r="T2" s="70"/>
      <c r="U2" s="70"/>
      <c r="V2" s="70"/>
      <c r="W2" s="70"/>
      <c r="X2" s="70"/>
      <c r="Y2" s="70"/>
      <c r="Z2" s="70"/>
      <c r="AA2" s="70"/>
      <c r="AB2" s="71"/>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IF(COUNTA(Month_12!$B4:$AA4)=0,"",COUNTIF(Month_12!$H4:$AA4,"NO"))</f>
        <v/>
      </c>
    </row>
    <row r="5" spans="1:28">
      <c r="B5" s="49"/>
      <c r="C5" s="50"/>
      <c r="D5" s="50"/>
      <c r="E5" s="51"/>
      <c r="F5" s="50"/>
      <c r="G5" s="50"/>
      <c r="H5" s="50"/>
      <c r="I5" s="50"/>
      <c r="J5" s="50"/>
      <c r="K5" s="50"/>
      <c r="L5" s="50"/>
      <c r="M5" s="50"/>
      <c r="N5" s="50"/>
      <c r="O5" s="50"/>
      <c r="P5" s="50"/>
      <c r="Q5" s="50"/>
      <c r="R5" s="50"/>
      <c r="S5" s="50"/>
      <c r="T5" s="50"/>
      <c r="U5" s="50"/>
      <c r="V5" s="50"/>
      <c r="W5" s="50"/>
      <c r="X5" s="50"/>
      <c r="Y5" s="50"/>
      <c r="Z5" s="50"/>
      <c r="AA5" s="50"/>
      <c r="AB5" s="45" t="str">
        <f>IF(COUNTA(Month_12!$B5:$AA5)=0,"",COUNTIF(Month_12!$H5:$AA5,"NO"))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IF(COUNTA(Month_12!$B6:$AA6)=0,"",COUNTIF(Month_12!$H6:$AA6,"NO"))</f>
        <v/>
      </c>
    </row>
    <row r="7" spans="1:28">
      <c r="B7" s="49"/>
      <c r="C7" s="50"/>
      <c r="D7" s="50"/>
      <c r="E7" s="51"/>
      <c r="F7" s="50"/>
      <c r="G7" s="50"/>
      <c r="H7" s="50"/>
      <c r="I7" s="50"/>
      <c r="J7" s="50"/>
      <c r="K7" s="50"/>
      <c r="L7" s="50"/>
      <c r="M7" s="50"/>
      <c r="N7" s="50"/>
      <c r="O7" s="50"/>
      <c r="P7" s="50"/>
      <c r="Q7" s="50"/>
      <c r="R7" s="50"/>
      <c r="S7" s="50"/>
      <c r="T7" s="50"/>
      <c r="U7" s="50"/>
      <c r="V7" s="50"/>
      <c r="W7" s="50"/>
      <c r="X7" s="50"/>
      <c r="Y7" s="50"/>
      <c r="Z7" s="50"/>
      <c r="AA7" s="50"/>
      <c r="AB7" s="45" t="str">
        <f>IF(COUNTA(Month_12!$B7:$AA7)=0,"",COUNTIF(Month_12!$H7:$AA7,"NO"))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IF(COUNTA(Month_12!$B8:$AA8)=0,"",COUNTIF(Month_12!$H8:$AA8,"NO"))</f>
        <v/>
      </c>
    </row>
    <row r="9" spans="1:28">
      <c r="B9" s="49"/>
      <c r="C9" s="50"/>
      <c r="D9" s="50"/>
      <c r="E9" s="51"/>
      <c r="F9" s="50"/>
      <c r="G9" s="50"/>
      <c r="H9" s="50"/>
      <c r="I9" s="50"/>
      <c r="J9" s="50"/>
      <c r="K9" s="50"/>
      <c r="L9" s="50"/>
      <c r="M9" s="50"/>
      <c r="N9" s="50"/>
      <c r="O9" s="50"/>
      <c r="P9" s="50"/>
      <c r="Q9" s="50"/>
      <c r="R9" s="50"/>
      <c r="S9" s="50"/>
      <c r="T9" s="50"/>
      <c r="U9" s="50"/>
      <c r="V9" s="50"/>
      <c r="W9" s="50"/>
      <c r="X9" s="50"/>
      <c r="Y9" s="50"/>
      <c r="Z9" s="50"/>
      <c r="AA9" s="50"/>
      <c r="AB9" s="45" t="str">
        <f>IF(COUNTA(Month_12!$B9:$AA9)=0,"",COUNTIF(Month_12!$H9:$AA9,"NO"))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IF(COUNTA(Month_12!$B10:$AA10)=0,"",COUNTIF(Month_12!$H10:$AA10,"NO"))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IF(COUNTA(Month_12!$B11:$AA11)=0,"",COUNTIF(Month_12!$H11:$AA11,"NO"))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IF(COUNTA(Month_12!$B12:$AA12)=0,"",COUNTIF(Month_12!$H12:$AA12,"NO"))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IF(COUNTA(Month_12!$B13:$AA13)=0,"",COUNTIF(Month_12!$H13:$AA13,"NO"))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IF(COUNTA(Month_12!$B14:$AA14)=0,"",COUNTIF(Month_12!$H14:$AA14,"NO"))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IF(COUNTA(Month_12!$B15:$AA15)=0,"",COUNTIF(Month_12!$H15:$AA15,"NO"))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IF(COUNTA(Month_12!$B16:$AA16)=0,"",COUNTIF(Month_12!$H16:$AA16,"NO"))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IF(COUNTA(Month_12!$B17:$AA17)=0,"",COUNTIF(Month_12!$H17:$AA17,"NO"))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IF(COUNTA(Month_12!$B18:$AA18)=0,"",COUNTIF(Month_12!$H18:$AA18,"NO"))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IF(COUNTA(Month_12!$B19:$AA19)=0,"",COUNTIF(Month_12!$H19:$AA19,"NO"))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IF(COUNTA(Month_12!$B20:$AA20)=0,"",COUNTIF(Month_12!$H20:$AA20,"NO"))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IF(COUNTA(Month_12!$B21:$AA21)=0,"",COUNTIF(Month_12!$H21:$AA21,"NO"))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IF(COUNTA(Month_12!$B22:$AA22)=0,"",COUNTIF(Month_12!$H22:$AA22,"NO"))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IF(COUNTA(Month_12!$B23:$AA23)=0,"",COUNTIF(Month_12!$H23:$AA23,"NO"))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IF(COUNTA(Month_12!$B24:$AA24)=0,"",COUNTIF(Month_12!$H24:$AA24,"NO"))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IF(COUNTA(Month_12!$B25:$AA25)=0,"",COUNTIF(Month_12!$H25:$AA25,"NO"))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IF(COUNTA(Month_12!$B26:$AA26)=0,"",COUNTIF(Month_12!$H26:$AA26,"NO"))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IF(COUNTA(Month_12!$B27:$AA27)=0,"",COUNTIF(Month_12!$H27:$AA27,"NO"))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IF(COUNTA(Month_12!$B28:$AA28)=0,"",COUNTIF(Month_12!$H28:$AA28,"NO"))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IF(COUNTA(Month_12!$B29:$AA29)=0,"",COUNTIF(Month_12!$H29:$AA29,"NO"))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IF(COUNTA(Month_12!$B30:$AA30)=0,"",COUNTIF(Month_12!$H30:$AA30,"NO"))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IF(COUNTA(Month_12!$B31:$AA31)=0,"",COUNTIF(Month_12!$H31:$AA31,"NO"))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IF(COUNTA(Month_12!$B32:$AA32)=0,"",COUNTIF(Month_12!$H32:$AA32,"NO"))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IF(COUNTA(Month_12!$B33:$AA33)=0,"",COUNTIF(Month_12!$H33:$AA33,"NO"))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IF(COUNTA(Month_12!$B34:$AA34)=0,"",COUNTIF(Month_12!$H34:$AA34,"NO"))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IF(COUNTA(Month_12!$B35:$AA35)=0,"",COUNTIF(Month_12!$H35:$AA35,"NO"))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IF(COUNTA(Month_12!$B36:$AA36)=0,"",COUNTIF(Month_12!$H36:$AA36,"NO"))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IF(COUNTA(Month_12!$B37:$AA37)=0,"",COUNTIF(Month_12!$H37:$AA37,"NO"))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IF(COUNTA(Month_12!$B38:$AA38)=0,"",COUNTIF(Month_12!$H38:$AA38,"NO"))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IF(COUNTA(Month_12!$B39:$AA39)=0,"",COUNTIF(Month_12!$H39:$AA39,"NO"))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IF(COUNTA(Month_12!$B40:$AA40)=0,"",COUNTIF(Month_12!$H40:$AA40,"NO"))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IF(COUNTA(Month_12!$B41:$AA41)=0,"",COUNTIF(Month_12!$H41:$AA41,"NO"))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IF(COUNTA(Month_12!$B42:$AA42)=0,"",COUNTIF(Month_12!$H42:$AA42,"NO"))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IF(COUNTA(Month_12!$B43:$AA43)=0,"",COUNTIF(Month_12!$H43:$AA43,"NO"))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IF(COUNTA(Month_12!$B44:$AA44)=0,"",COUNTIF(Month_12!$H44:$AA44,"NO"))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IF(COUNTA(Month_12!$B45:$AA45)=0,"",COUNTIF(Month_12!$H45:$AA45,"NO"))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IF(COUNTA(Month_12!$B46:$AA46)=0,"",COUNTIF(Month_12!$H46:$AA46,"NO"))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IF(COUNTA(Month_12!$B47:$AA47)=0,"",COUNTIF(Month_12!$H47:$AA47,"NO"))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IF(COUNTA(Month_12!$B48:$AA48)=0,"",COUNTIF(Month_12!$H48:$AA48,"NO"))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IF(COUNTA(Month_12!$B49:$AA49)=0,"",COUNTIF(Month_12!$H49:$AA49,"NO"))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IF(COUNTA(Month_12!$B50:$AA50)=0,"",COUNTIF(Month_12!$H50:$AA50,"NO"))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IF(COUNTA(Month_12!$B51:$AA51)=0,"",COUNTIF(Month_12!$H51:$AA51,"NO"))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IF(COUNTA(Month_12!$B52:$AA52)=0,"",COUNTIF(Month_12!$H52:$AA52,"NO"))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IF(COUNTA(Month_12!$B53:$AA53)=0,"",COUNTIF(Month_12!$H53:$AA53,"NO"))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IF(COUNTA(Month_12!$B54:$AA54)=0,"",COUNTIF(Month_12!$H54:$AA54,"NO"))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IF(COUNTA(Month_12!$B55:$AA55)=0,"",COUNTIF(Month_12!$H55:$AA55,"NO"))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IF(COUNTA(Month_12!$B56:$AA56)=0,"",COUNTIF(Month_12!$H56:$AA56,"NO"))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IF(COUNTA(Month_12!$B57:$AA57)=0,"",COUNTIF(Month_12!$H57:$AA57,"NO"))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IF(COUNTA(Month_12!$B58:$AA58)=0,"",COUNTIF(Month_12!$H58:$AA58,"NO"))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IF(COUNTA(Month_12!$B59:$AA59)=0,"",COUNTIF(Month_12!$H59:$AA59,"NO"))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IF(COUNTA(Month_12!$B60:$AA60)=0,"",COUNTIF(Month_12!$H60:$AA60,"NO"))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IF(COUNTA(Month_12!$B61:$AA61)=0,"",COUNTIF(Month_12!$H61:$AA61,"NO"))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IF(COUNTA(Month_12!$B62:$AA62)=0,"",COUNTIF(Month_12!$H62:$AA62,"NO"))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IF(COUNTA(Month_12!$B63:$AA63)=0,"",COUNTIF(Month_12!$H63:$AA63,"NO"))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IF(COUNTA(Month_12!$B64:$AA64)=0,"",COUNTIF(Month_12!$H64:$AA64,"NO"))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IF(COUNTA(Month_12!$B65:$AA65)=0,"",COUNTIF(Month_12!$H65:$AA65,"NO"))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IF(COUNTA(Month_12!$B66:$AA66)=0,"",COUNTIF(Month_12!$H66:$AA66,"NO"))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IF(COUNTA(Month_12!$B67:$AA67)=0,"",COUNTIF(Month_12!$H67:$AA67,"NO"))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IF(COUNTA(Month_12!$B68:$AA68)=0,"",COUNTIF(Month_12!$H68:$AA68,"NO"))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IF(COUNTA(Month_12!$B69:$AA69)=0,"",COUNTIF(Month_12!$H69:$AA69,"NO"))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IF(COUNTA(Month_12!$B70:$AA70)=0,"",COUNTIF(Month_12!$H70:$AA70,"NO"))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IF(COUNTA(Month_12!$B71:$AA71)=0,"",COUNTIF(Month_12!$H71:$AA71,"NO"))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IF(COUNTA(Month_12!$B72:$AA72)=0,"",COUNTIF(Month_12!$H72:$AA72,"NO"))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IF(COUNTA(Month_12!$B73:$AA73)=0,"",COUNTIF(Month_12!$H73:$AA73,"NO"))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IF(COUNTA(Month_12!$B74:$AA74)=0,"",COUNTIF(Month_12!$H74:$AA74,"NO"))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IF(COUNTA(Month_12!$B75:$AA75)=0,"",COUNTIF(Month_12!$H75:$AA75,"NO"))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IF(COUNTA(Month_12!$B76:$AA76)=0,"",COUNTIF(Month_12!$H76:$AA76,"NO"))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IF(COUNTA(Month_12!$B77:$AA77)=0,"",COUNTIF(Month_12!$H77:$AA77,"NO"))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IF(COUNTA(Month_12!$B78:$AA78)=0,"",COUNTIF(Month_12!$H78:$AA78,"NO"))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IF(COUNTA(Month_12!$B79:$AA79)=0,"",COUNTIF(Month_12!$H79:$AA79,"NO"))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IF(COUNTA(Month_12!$B80:$AA80)=0,"",COUNTIF(Month_12!$H80:$AA80,"NO"))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IF(COUNTA(Month_12!$B81:$AA81)=0,"",COUNTIF(Month_12!$H81:$AA81,"NO"))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IF(COUNTA(Month_12!$B82:$AA82)=0,"",COUNTIF(Month_12!$H82:$AA82,"NO"))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IF(COUNTA(Month_12!$B83:$AA83)=0,"",COUNTIF(Month_12!$H83:$AA83,"NO"))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IF(COUNTA(Month_12!$B84:$AA84)=0,"",COUNTIF(Month_12!$H84:$AA84,"NO"))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IF(COUNTA(Month_12!$B85:$AA85)=0,"",COUNTIF(Month_12!$H85:$AA85,"NO"))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IF(COUNTA(Month_12!$B86:$AA86)=0,"",COUNTIF(Month_12!$H86:$AA86,"NO"))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IF(COUNTA(Month_12!$B87:$AA87)=0,"",COUNTIF(Month_12!$H87:$AA87,"NO"))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IF(COUNTA(Month_12!$B88:$AA88)=0,"",COUNTIF(Month_12!$H88:$AA88,"NO"))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IF(COUNTA(Month_12!$B89:$AA89)=0,"",COUNTIF(Month_12!$H89:$AA89,"NO"))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IF(COUNTA(Month_12!$B90:$AA90)=0,"",COUNTIF(Month_12!$H90:$AA90,"NO"))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IF(COUNTA(Month_12!$B91:$AA91)=0,"",COUNTIF(Month_12!$H91:$AA91,"NO"))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IF(COUNTA(Month_12!$B92:$AA92)=0,"",COUNTIF(Month_12!$H92:$AA92,"NO"))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IF(COUNTA(Month_12!$B93:$AA93)=0,"",COUNTIF(Month_12!$H93:$AA93,"NO"))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IF(COUNTA(Month_12!$B94:$AA94)=0,"",COUNTIF(Month_12!$H94:$AA94,"NO"))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IF(COUNTA(Month_12!$B95:$AA95)=0,"",COUNTIF(Month_12!$H95:$AA95,"NO"))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IF(COUNTA(Month_12!$B96:$AA96)=0,"",COUNTIF(Month_12!$H96:$AA96,"NO"))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IF(COUNTA(Month_12!$B97:$AA97)=0,"",COUNTIF(Month_12!$H97:$AA97,"NO"))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IF(COUNTA(Month_12!$B98:$AA98)=0,"",COUNTIF(Month_12!$H98:$AA98,"NO"))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IF(COUNTA(Month_12!$B99:$AA99)=0,"",COUNTIF(Month_12!$H99:$AA99,"NO"))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IF(COUNTA(Month_12!$B100:$AA100)=0,"",COUNTIF(Month_12!$H100:$AA100,"NO"))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IF(COUNTA(Month_12!$B101:$AA101)=0,"",COUNTIF(Month_12!$H101:$AA101,"NO"))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IF(COUNTA(Month_12!$B102:$AA102)=0,"",COUNTIF(Month_12!$H102:$AA102,"NO"))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IF(COUNTA(Month_12!$B103:$AA103)=0,"",COUNTIF(Month_12!$H103:$AA103,"NO"))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IF(COUNTA(Month_12!$B104:$AA104)=0,"",COUNTIF(Month_12!$H104:$AA104,"NO"))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IF(COUNTA(Month_12!$B105:$AA105)=0,"",COUNTIF(Month_12!$H105:$AA105,"NO"))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IF(COUNTA(Month_12!$B106:$AA106)=0,"",COUNTIF(Month_12!$H106:$AA106,"NO"))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IF(COUNTA(Month_12!$B107:$AA107)=0,"",COUNTIF(Month_12!$H107:$AA107,"NO"))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IF(COUNTA(Month_12!$B108:$AA108)=0,"",COUNTIF(Month_12!$H108:$AA108,"NO"))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IF(COUNTA(Month_12!$B109:$AA109)=0,"",COUNTIF(Month_12!$H109:$AA109,"NO"))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IF(COUNTA(Month_12!$B110:$AA110)=0,"",COUNTIF(Month_12!$H110:$AA110,"NO"))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IF(COUNTA(Month_12!$B111:$AA111)=0,"",COUNTIF(Month_12!$H111:$AA111,"NO"))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IF(COUNTA(Month_12!$B112:$AA112)=0,"",COUNTIF(Month_12!$H112:$AA112,"NO"))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IF(COUNTA(Month_12!$B113:$AA113)=0,"",COUNTIF(Month_12!$H113:$AA113,"NO"))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IF(COUNTA(Month_12!$B114:$AA114)=0,"",COUNTIF(Month_12!$H114:$AA114,"NO"))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IF(COUNTA(Month_12!$B115:$AA115)=0,"",COUNTIF(Month_12!$H115:$AA115,"NO"))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IF(COUNTA(Month_12!$B116:$AA116)=0,"",COUNTIF(Month_12!$H116:$AA116,"NO"))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IF(COUNTA(Month_12!$B117:$AA117)=0,"",COUNTIF(Month_12!$H117:$AA117,"NO"))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IF(COUNTA(Month_12!$B118:$AA118)=0,"",COUNTIF(Month_12!$H118:$AA118,"NO"))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IF(COUNTA(Month_12!$B119:$AA119)=0,"",COUNTIF(Month_12!$H119:$AA119,"NO"))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IF(COUNTA(Month_12!$B120:$AA120)=0,"",COUNTIF(Month_12!$H120:$AA120,"NO"))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IF(COUNTA(Month_12!$B121:$AA121)=0,"",COUNTIF(Month_12!$H121:$AA121,"NO"))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IF(COUNTA(Month_12!$B122:$AA122)=0,"",COUNTIF(Month_12!$H122:$AA122,"NO"))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IF(COUNTA(Month_12!$B123:$AA123)=0,"",COUNTIF(Month_12!$H123:$AA123,"NO"))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IF(COUNTA(Month_12!$B124:$AA124)=0,"",COUNTIF(Month_12!$H124:$AA124,"NO"))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IF(COUNTA(Month_12!$B125:$AA125)=0,"",COUNTIF(Month_12!$H125:$AA125,"NO"))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IF(COUNTA(Month_12!$B126:$AA126)=0,"",COUNTIF(Month_12!$H126:$AA126,"NO"))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IF(COUNTA(Month_12!$B127:$AA127)=0,"",COUNTIF(Month_12!$H127:$AA127,"NO"))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IF(COUNTA(Month_12!$B128:$AA128)=0,"",COUNTIF(Month_12!$H128:$AA128,"NO"))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IF(COUNTA(Month_12!$B129:$AA129)=0,"",COUNTIF(Month_12!$H129:$AA129,"NO"))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IF(COUNTA(Month_12!$B130:$AA130)=0,"",COUNTIF(Month_12!$H130:$AA130,"NO"))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IF(COUNTA(Month_12!$B131:$AA131)=0,"",COUNTIF(Month_12!$H131:$AA131,"NO"))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IF(COUNTA(Month_12!$B132:$AA132)=0,"",COUNTIF(Month_12!$H132:$AA132,"NO"))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IF(COUNTA(Month_12!$B133:$AA133)=0,"",COUNTIF(Month_12!$H133:$AA133,"NO"))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IF(COUNTA(Month_12!$B134:$AA134)=0,"",COUNTIF(Month_12!$H134:$AA134,"NO"))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IF(COUNTA(Month_12!$B135:$AA135)=0,"",COUNTIF(Month_12!$H135:$AA135,"NO"))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IF(COUNTA(Month_12!$B136:$AA136)=0,"",COUNTIF(Month_12!$H136:$AA136,"NO"))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IF(COUNTA(Month_12!$B137:$AA137)=0,"",COUNTIF(Month_12!$H137:$AA137,"NO"))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IF(COUNTA(Month_12!$B138:$AA138)=0,"",COUNTIF(Month_12!$H138:$AA138,"NO"))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IF(COUNTA(Month_12!$B139:$AA139)=0,"",COUNTIF(Month_12!$H139:$AA139,"NO"))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IF(COUNTA(Month_12!$B140:$AA140)=0,"",COUNTIF(Month_12!$H140:$AA140,"NO"))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IF(COUNTA(Month_12!$B141:$AA141)=0,"",COUNTIF(Month_12!$H141:$AA141,"NO"))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IF(COUNTA(Month_12!$B142:$AA142)=0,"",COUNTIF(Month_12!$H142:$AA142,"NO"))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IF(COUNTA(Month_12!$B143:$AA143)=0,"",COUNTIF(Month_12!$H143:$AA143,"NO"))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IF(COUNTA(Month_12!$B144:$AA144)=0,"",COUNTIF(Month_12!$H144:$AA144,"NO"))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IF(COUNTA(Month_12!$B145:$AA145)=0,"",COUNTIF(Month_12!$H145:$AA145,"NO"))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IF(COUNTA(Month_12!$B146:$AA146)=0,"",COUNTIF(Month_12!$H146:$AA146,"NO"))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IF(COUNTA(Month_12!$B147:$AA147)=0,"",COUNTIF(Month_12!$H147:$AA147,"NO"))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IF(COUNTA(Month_12!$B148:$AA148)=0,"",COUNTIF(Month_12!$H148:$AA148,"NO"))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IF(COUNTA(Month_12!$B149:$AA149)=0,"",COUNTIF(Month_12!$H149:$AA149,"NO"))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IF(COUNTA(Month_12!$B150:$AA150)=0,"",COUNTIF(Month_12!$H150:$AA150,"NO"))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IF(COUNTA(Month_12!$B151:$AA151)=0,"",COUNTIF(Month_12!$H151:$AA151,"NO"))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IF(COUNTA(Month_12!$B152:$AA152)=0,"",COUNTIF(Month_12!$H152:$AA152,"NO"))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IF(COUNTA(Month_12!$B153:$AA153)=0,"",COUNTIF(Month_12!$H153:$AA153,"NO"))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IF(COUNTA(Month_12!$B154:$AA154)=0,"",COUNTIF(Month_12!$H154:$AA154,"NO"))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IF(COUNTA(Month_12!$B155:$AA155)=0,"",COUNTIF(Month_12!$H155:$AA155,"NO"))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IF(COUNTA(Month_12!$B156:$AA156)=0,"",COUNTIF(Month_12!$H156:$AA156,"NO"))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IF(COUNTA(Month_12!$B157:$AA157)=0,"",COUNTIF(Month_12!$H157:$AA157,"NO"))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IF(COUNTA(Month_12!$B158:$AA158)=0,"",COUNTIF(Month_12!$H158:$AA158,"NO"))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IF(COUNTA(Month_12!$B159:$AA159)=0,"",COUNTIF(Month_12!$H159:$AA159,"NO"))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IF(COUNTA(Month_12!$B160:$AA160)=0,"",COUNTIF(Month_12!$H160:$AA160,"NO"))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IF(COUNTA(Month_12!$B161:$AA161)=0,"",COUNTIF(Month_12!$H161:$AA161,"NO"))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IF(COUNTA(Month_12!$B162:$AA162)=0,"",COUNTIF(Month_12!$H162:$AA162,"NO"))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IF(COUNTA(Month_12!$B163:$AA163)=0,"",COUNTIF(Month_12!$H163:$AA163,"NO"))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IF(COUNTA(Month_12!$B164:$AA164)=0,"",COUNTIF(Month_12!$H164:$AA164,"NO"))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IF(COUNTA(Month_12!$B165:$AA165)=0,"",COUNTIF(Month_12!$H165:$AA165,"NO"))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IF(COUNTA(Month_12!$B166:$AA166)=0,"",COUNTIF(Month_12!$H166:$AA166,"NO"))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IF(COUNTA(Month_12!$B167:$AA167)=0,"",COUNTIF(Month_12!$H167:$AA167,"NO"))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IF(COUNTA(Month_12!$B168:$AA168)=0,"",COUNTIF(Month_12!$H168:$AA168,"NO"))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IF(COUNTA(Month_12!$B169:$AA169)=0,"",COUNTIF(Month_12!$H169:$AA169,"NO"))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IF(COUNTA(Month_12!$B170:$AA170)=0,"",COUNTIF(Month_12!$H170:$AA170,"NO"))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IF(COUNTA(Month_12!$B171:$AA171)=0,"",COUNTIF(Month_12!$H171:$AA171,"NO"))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IF(COUNTA(Month_12!$B172:$AA172)=0,"",COUNTIF(Month_12!$H172:$AA172,"NO"))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IF(COUNTA(Month_12!$B173:$AA173)=0,"",COUNTIF(Month_12!$H173:$AA173,"NO"))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IF(COUNTA(Month_12!$B174:$AA174)=0,"",COUNTIF(Month_12!$H174:$AA174,"NO"))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IF(COUNTA(Month_12!$B175:$AA175)=0,"",COUNTIF(Month_12!$H175:$AA175,"NO"))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IF(COUNTA(Month_12!$B176:$AA176)=0,"",COUNTIF(Month_12!$H176:$AA176,"NO"))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IF(COUNTA(Month_12!$B177:$AA177)=0,"",COUNTIF(Month_12!$H177:$AA177,"NO"))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IF(COUNTA(Month_12!$B178:$AA178)=0,"",COUNTIF(Month_12!$H178:$AA178,"NO"))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IF(COUNTA(Month_12!$B179:$AA179)=0,"",COUNTIF(Month_12!$H179:$AA179,"NO"))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IF(COUNTA(Month_12!$B180:$AA180)=0,"",COUNTIF(Month_12!$H180:$AA180,"NO"))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IF(COUNTA(Month_12!$B181:$AA181)=0,"",COUNTIF(Month_12!$H181:$AA181,"NO"))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IF(COUNTA(Month_12!$B182:$AA182)=0,"",COUNTIF(Month_12!$H182:$AA182,"NO"))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IF(COUNTA(Month_12!$B183:$AA183)=0,"",COUNTIF(Month_12!$H183:$AA183,"NO"))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IF(COUNTA(Month_12!$B184:$AA184)=0,"",COUNTIF(Month_12!$H184:$AA184,"NO"))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IF(COUNTA(Month_12!$B185:$AA185)=0,"",COUNTIF(Month_12!$H185:$AA185,"NO"))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IF(COUNTA(Month_12!$B186:$AA186)=0,"",COUNTIF(Month_12!$H186:$AA186,"NO"))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IF(COUNTA(Month_12!$B187:$AA187)=0,"",COUNTIF(Month_12!$H187:$AA187,"NO"))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IF(COUNTA(Month_12!$B188:$AA188)=0,"",COUNTIF(Month_12!$H188:$AA188,"NO"))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IF(COUNTA(Month_12!$B189:$AA189)=0,"",COUNTIF(Month_12!$H189:$AA189,"NO"))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IF(COUNTA(Month_12!$B190:$AA190)=0,"",COUNTIF(Month_12!$H190:$AA190,"NO"))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IF(COUNTA(Month_12!$B191:$AA191)=0,"",COUNTIF(Month_12!$H191:$AA191,"NO"))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IF(COUNTA(Month_12!$B192:$AA192)=0,"",COUNTIF(Month_12!$H192:$AA192,"NO"))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IF(COUNTA(Month_12!$B193:$AA193)=0,"",COUNTIF(Month_12!$H193:$AA193,"NO"))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IF(COUNTA(Month_12!$B194:$AA194)=0,"",COUNTIF(Month_12!$H194:$AA194,"NO"))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IF(COUNTA(Month_12!$B195:$AA195)=0,"",COUNTIF(Month_12!$H195:$AA195,"NO"))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IF(COUNTA(Month_12!$B196:$AA196)=0,"",COUNTIF(Month_12!$H196:$AA196,"NO"))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IF(COUNTA(Month_12!$B197:$AA197)=0,"",COUNTIF(Month_12!$H197:$AA197,"NO"))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IF(COUNTA(Month_12!$B198:$AA198)=0,"",COUNTIF(Month_12!$H198:$AA198,"NO"))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IF(COUNTA(Month_12!$B199:$AA199)=0,"",COUNTIF(Month_12!$H199:$AA199,"NO"))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IF(COUNTA(Month_12!$B200:$AA200)=0,"",COUNTIF(Month_12!$H200:$AA200,"NO"))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IF(COUNTA(Month_12!$B201:$AA201)=0,"",COUNTIF(Month_12!$H201:$AA201,"NO"))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IF(COUNTA(Month_12!$B202:$AA202)=0,"",COUNTIF(Month_12!$H202:$AA202,"NO"))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IF(COUNTA(Month_12!$B203:$AA203)=0,"",COUNTIF(Month_12!$H203:$AA203,"NO"))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IF(COUNTA(Month_12!$B204:$AA204)=0,"",COUNTIF(Month_12!$H204:$AA204,"NO"))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IF(COUNTA(Month_12!$B205:$AA205)=0,"",COUNTIF(Month_12!$H205:$AA205,"NO"))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IF(COUNTA(Month_12!$B206:$AA206)=0,"",COUNTIF(Month_12!$H206:$AA206,"NO"))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IF(COUNTA(Month_12!$B207:$AA207)=0,"",COUNTIF(Month_12!$H207:$AA207,"NO"))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IF(COUNTA(Month_12!$B208:$AA208)=0,"",COUNTIF(Month_12!$H208:$AA208,"NO"))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IF(COUNTA(Month_12!$B209:$AA209)=0,"",COUNTIF(Month_12!$H209:$AA209,"NO"))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IF(COUNTA(Month_12!$B210:$AA210)=0,"",COUNTIF(Month_12!$H210:$AA210,"NO"))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IF(COUNTA(Month_12!$B211:$AA211)=0,"",COUNTIF(Month_12!$H211:$AA211,"NO"))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IF(COUNTA(Month_12!$B212:$AA212)=0,"",COUNTIF(Month_12!$H212:$AA212,"NO"))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IF(COUNTA(Month_12!$B213:$AA213)=0,"",COUNTIF(Month_12!$H213:$AA213,"NO"))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IF(COUNTA(Month_12!$B214:$AA214)=0,"",COUNTIF(Month_12!$H214:$AA214,"NO"))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IF(COUNTA(Month_12!$B215:$AA215)=0,"",COUNTIF(Month_12!$H215:$AA215,"NO"))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IF(COUNTA(Month_12!$B216:$AA216)=0,"",COUNTIF(Month_12!$H216:$AA216,"NO"))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IF(COUNTA(Month_12!$B217:$AA217)=0,"",COUNTIF(Month_12!$H217:$AA217,"NO"))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IF(COUNTA(Month_12!$B218:$AA218)=0,"",COUNTIF(Month_12!$H218:$AA218,"NO"))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IF(COUNTA(Month_12!$B219:$AA219)=0,"",COUNTIF(Month_12!$H219:$AA219,"NO"))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IF(COUNTA(Month_12!$B220:$AA220)=0,"",COUNTIF(Month_12!$H220:$AA220,"NO"))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IF(COUNTA(Month_12!$B221:$AA221)=0,"",COUNTIF(Month_12!$H221:$AA221,"NO"))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IF(COUNTA(Month_12!$B222:$AA222)=0,"",COUNTIF(Month_12!$H222:$AA222,"NO"))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IF(COUNTA(Month_12!$B223:$AA223)=0,"",COUNTIF(Month_12!$H223:$AA223,"NO"))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IF(COUNTA(Month_12!$B224:$AA224)=0,"",COUNTIF(Month_12!$H224:$AA224,"NO"))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IF(COUNTA(Month_12!$B225:$AA225)=0,"",COUNTIF(Month_12!$H225:$AA225,"NO"))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IF(COUNTA(Month_12!$B226:$AA226)=0,"",COUNTIF(Month_12!$H226:$AA226,"NO"))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IF(COUNTA(Month_12!$B227:$AA227)=0,"",COUNTIF(Month_12!$H227:$AA227,"NO"))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IF(COUNTA(Month_12!$B228:$AA228)=0,"",COUNTIF(Month_12!$H228:$AA228,"NO"))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IF(COUNTA(Month_12!$B229:$AA229)=0,"",COUNTIF(Month_12!$H229:$AA229,"NO"))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IF(COUNTA(Month_12!$B230:$AA230)=0,"",COUNTIF(Month_12!$H230:$AA230,"NO"))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IF(COUNTA(Month_12!$B231:$AA231)=0,"",COUNTIF(Month_12!$H231:$AA231,"NO"))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IF(COUNTA(Month_12!$B232:$AA232)=0,"",COUNTIF(Month_12!$H232:$AA232,"NO"))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IF(COUNTA(Month_12!$B233:$AA233)=0,"",COUNTIF(Month_12!$H233:$AA233,"NO"))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IF(COUNTA(Month_12!$B234:$AA234)=0,"",COUNTIF(Month_12!$H234:$AA234,"NO"))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IF(COUNTA(Month_12!$B235:$AA235)=0,"",COUNTIF(Month_12!$H235:$AA235,"NO"))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IF(COUNTA(Month_12!$B236:$AA236)=0,"",COUNTIF(Month_12!$H236:$AA236,"NO"))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IF(COUNTA(Month_12!$B237:$AA237)=0,"",COUNTIF(Month_12!$H237:$AA237,"NO"))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IF(COUNTA(Month_12!$B238:$AA238)=0,"",COUNTIF(Month_12!$H238:$AA238,"NO"))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IF(COUNTA(Month_12!$B239:$AA239)=0,"",COUNTIF(Month_12!$H239:$AA239,"NO"))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IF(COUNTA(Month_12!$B240:$AA240)=0,"",COUNTIF(Month_12!$H240:$AA240,"NO"))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IF(COUNTA(Month_12!$B241:$AA241)=0,"",COUNTIF(Month_12!$H241:$AA241,"NO"))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IF(COUNTA(Month_12!$B242:$AA242)=0,"",COUNTIF(Month_12!$H242:$AA242,"NO"))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IF(COUNTA(Month_12!$B243:$AA243)=0,"",COUNTIF(Month_12!$H243:$AA243,"NO"))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IF(COUNTA(Month_12!$B244:$AA244)=0,"",COUNTIF(Month_12!$H244:$AA244,"NO"))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IF(COUNTA(Month_12!$B245:$AA245)=0,"",COUNTIF(Month_12!$H245:$AA245,"NO"))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IF(COUNTA(Month_12!$B246:$AA246)=0,"",COUNTIF(Month_12!$H246:$AA246,"NO"))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IF(COUNTA(Month_12!$B247:$AA247)=0,"",COUNTIF(Month_12!$H247:$AA247,"NO"))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IF(COUNTA(Month_12!$B248:$AA248)=0,"",COUNTIF(Month_12!$H248:$AA248,"NO"))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IF(COUNTA(Month_12!$B249:$AA249)=0,"",COUNTIF(Month_12!$H249:$AA249,"NO"))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IF(COUNTA(Month_12!$B250:$AA250)=0,"",COUNTIF(Month_12!$H250:$AA250,"NO"))</f>
        <v/>
      </c>
    </row>
  </sheetData>
  <sheetProtection sheet="1" objects="1" scenarios="1"/>
  <mergeCells count="2">
    <mergeCell ref="A1:G1"/>
    <mergeCell ref="B2:G2"/>
  </mergeCells>
  <phoneticPr fontId="14" type="noConversion"/>
  <dataValidations count="3">
    <dataValidation type="list" allowBlank="1" showInputMessage="1" showErrorMessage="1" sqref="G4:G250" xr:uid="{A6D463C7-A0CD-4599-8094-1C5453FF9823}">
      <formula1>"Orientation,Annual,Other"</formula1>
    </dataValidation>
    <dataValidation type="list" allowBlank="1" showInputMessage="1" showErrorMessage="1" sqref="H4:AA250" xr:uid="{995C0F93-9293-4745-A4A0-215041EB687E}">
      <formula1>"YES,NO"</formula1>
    </dataValidation>
    <dataValidation type="list" allowBlank="1" showInputMessage="1" showErrorMessage="1" sqref="F4:F250" xr:uid="{3CC39863-B494-4042-9998-CBA3AB746E4E}">
      <formula1>"7a - 11a,11a - 3p,3p - 7p,7p - 11p,11p - 3a,3a - 7a"</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EE9E3-EF0D-4F93-AC8F-CDCEEC3B3FB3}">
  <sheetPr codeName="Sheet3">
    <tabColor rgb="FFFFFF00"/>
    <pageSetUpPr fitToPage="1"/>
  </sheetPr>
  <dimension ref="A1:N61"/>
  <sheetViews>
    <sheetView tabSelected="1" zoomScale="110" zoomScaleNormal="110" workbookViewId="0">
      <selection activeCell="A22" sqref="A22"/>
    </sheetView>
  </sheetViews>
  <sheetFormatPr defaultColWidth="8.85546875" defaultRowHeight="12.75"/>
  <cols>
    <col min="1" max="1" width="30.140625" style="1" customWidth="1"/>
    <col min="2" max="2" width="20.140625" style="1" customWidth="1"/>
    <col min="3" max="16384" width="8.85546875" style="1"/>
  </cols>
  <sheetData>
    <row r="1" spans="1:14" ht="45" customHeight="1">
      <c r="A1" s="89" t="s">
        <v>2657</v>
      </c>
      <c r="B1" s="89"/>
      <c r="C1" s="89"/>
      <c r="D1" s="89"/>
      <c r="E1" s="89"/>
      <c r="F1" s="89"/>
      <c r="G1" s="89"/>
      <c r="H1" s="89"/>
      <c r="I1" s="89"/>
      <c r="J1" s="89"/>
      <c r="K1" s="89"/>
      <c r="L1" s="89"/>
    </row>
    <row r="2" spans="1:14" ht="26.25">
      <c r="A2" s="90" t="s">
        <v>2658</v>
      </c>
      <c r="B2" s="90"/>
      <c r="C2" s="90"/>
      <c r="D2" s="90"/>
      <c r="E2" s="90"/>
      <c r="F2" s="90"/>
      <c r="G2" s="90"/>
      <c r="H2" s="90"/>
      <c r="I2" s="90"/>
      <c r="J2" s="90"/>
      <c r="K2" s="90"/>
      <c r="L2" s="90"/>
    </row>
    <row r="3" spans="1:14" ht="17.45" customHeight="1"/>
    <row r="4" spans="1:14" ht="21.6" customHeight="1">
      <c r="A4" s="76" t="s">
        <v>2659</v>
      </c>
      <c r="B4" s="76"/>
      <c r="C4" s="76"/>
      <c r="D4" s="76"/>
      <c r="E4" s="76"/>
      <c r="F4" s="76"/>
      <c r="G4" s="76"/>
      <c r="H4" s="76"/>
      <c r="I4" s="76"/>
      <c r="J4" s="76"/>
      <c r="K4" s="76"/>
      <c r="L4" s="76"/>
    </row>
    <row r="5" spans="1:14" ht="21.6" customHeight="1">
      <c r="A5" s="76" t="s">
        <v>2660</v>
      </c>
      <c r="B5" s="76"/>
      <c r="C5" s="76"/>
      <c r="D5" s="76"/>
      <c r="E5" s="76"/>
      <c r="F5" s="76"/>
      <c r="G5" s="76"/>
      <c r="H5" s="76"/>
      <c r="I5" s="76"/>
      <c r="J5" s="76"/>
      <c r="K5" s="76"/>
      <c r="L5" s="76"/>
    </row>
    <row r="6" spans="1:14" ht="21.6" customHeight="1">
      <c r="A6" s="91"/>
      <c r="B6" s="91"/>
      <c r="C6" s="91"/>
      <c r="D6" s="91"/>
      <c r="E6" s="91"/>
      <c r="F6" s="91"/>
      <c r="G6" s="91"/>
      <c r="H6" s="91"/>
      <c r="I6" s="91"/>
      <c r="J6" s="91"/>
      <c r="K6" s="91"/>
      <c r="L6" s="91"/>
    </row>
    <row r="7" spans="1:14" ht="21.6" customHeight="1">
      <c r="A7" s="76" t="s">
        <v>2661</v>
      </c>
      <c r="B7" s="76"/>
      <c r="C7" s="76"/>
      <c r="D7" s="76"/>
      <c r="E7" s="76"/>
      <c r="F7" s="76"/>
      <c r="G7" s="76"/>
      <c r="H7" s="76"/>
      <c r="I7" s="76"/>
      <c r="J7" s="76"/>
      <c r="K7" s="76"/>
      <c r="L7" s="76"/>
    </row>
    <row r="8" spans="1:14" ht="21.6" customHeight="1">
      <c r="A8" s="76" t="s">
        <v>2662</v>
      </c>
      <c r="B8" s="76"/>
      <c r="C8" s="76"/>
      <c r="D8" s="76"/>
      <c r="E8" s="76"/>
      <c r="F8" s="76"/>
      <c r="G8" s="76"/>
      <c r="H8" s="76"/>
      <c r="I8" s="76"/>
      <c r="J8" s="76"/>
      <c r="K8" s="76"/>
      <c r="L8" s="76"/>
    </row>
    <row r="9" spans="1:14" ht="21.6" customHeight="1">
      <c r="A9" s="76" t="s">
        <v>2663</v>
      </c>
      <c r="B9" s="76"/>
      <c r="C9" s="76"/>
      <c r="D9" s="76"/>
      <c r="E9" s="76"/>
      <c r="F9" s="76"/>
      <c r="G9" s="76"/>
      <c r="H9" s="76"/>
      <c r="I9" s="76"/>
      <c r="J9" s="76"/>
      <c r="K9" s="76"/>
      <c r="L9" s="76"/>
    </row>
    <row r="10" spans="1:14" ht="17.100000000000001" customHeight="1" thickBot="1"/>
    <row r="11" spans="1:14" ht="23.1" customHeight="1" thickBot="1">
      <c r="A11" s="2" t="s">
        <v>2664</v>
      </c>
      <c r="B11" s="27"/>
      <c r="C11" s="65" t="s">
        <v>2665</v>
      </c>
    </row>
    <row r="12" spans="1:14" ht="7.35" customHeight="1" thickBot="1">
      <c r="A12" s="2"/>
      <c r="B12" s="26"/>
      <c r="C12" s="25"/>
    </row>
    <row r="13" spans="1:14" ht="23.1" customHeight="1" thickBot="1">
      <c r="A13" s="2" t="s">
        <v>2666</v>
      </c>
      <c r="B13" s="77"/>
      <c r="C13" s="78"/>
      <c r="D13" s="78"/>
      <c r="E13" s="78"/>
      <c r="F13" s="78"/>
      <c r="G13" s="79"/>
      <c r="H13" s="3"/>
      <c r="I13" s="3"/>
      <c r="J13" s="3"/>
      <c r="K13" s="4"/>
      <c r="L13" s="4"/>
      <c r="M13" s="4"/>
      <c r="N13" s="4"/>
    </row>
    <row r="14" spans="1:14" ht="7.35" customHeight="1" thickBot="1">
      <c r="A14" s="2"/>
      <c r="B14" s="26"/>
      <c r="C14" s="26"/>
      <c r="D14" s="26"/>
      <c r="E14" s="26"/>
      <c r="F14" s="26"/>
      <c r="G14" s="26"/>
      <c r="H14" s="3"/>
      <c r="I14" s="3"/>
      <c r="J14" s="3"/>
      <c r="K14" s="4"/>
      <c r="L14" s="4"/>
      <c r="M14" s="4"/>
      <c r="N14" s="4"/>
    </row>
    <row r="15" spans="1:14" ht="23.1" customHeight="1" thickBot="1">
      <c r="A15" s="2" t="s">
        <v>2667</v>
      </c>
      <c r="B15" s="66"/>
      <c r="C15" s="24"/>
      <c r="D15" s="5"/>
      <c r="E15" s="5"/>
      <c r="F15" s="5"/>
      <c r="G15" s="5"/>
      <c r="H15" s="3"/>
      <c r="I15" s="3"/>
      <c r="J15" s="3"/>
      <c r="K15" s="4"/>
      <c r="L15" s="4"/>
      <c r="M15" s="4"/>
      <c r="N15" s="4"/>
    </row>
    <row r="16" spans="1:14" ht="7.35" customHeight="1" thickBot="1">
      <c r="A16" s="2"/>
      <c r="B16" s="5"/>
      <c r="C16" s="24"/>
      <c r="D16" s="5"/>
      <c r="E16" s="5"/>
      <c r="F16" s="5"/>
      <c r="G16" s="5"/>
      <c r="H16" s="3"/>
      <c r="I16" s="3"/>
      <c r="J16" s="3"/>
      <c r="K16" s="4"/>
      <c r="L16" s="4"/>
      <c r="M16" s="4"/>
      <c r="N16" s="4"/>
    </row>
    <row r="17" spans="1:14" ht="36" customHeight="1" thickBot="1">
      <c r="A17" s="9" t="s">
        <v>2668</v>
      </c>
      <c r="B17" s="67"/>
      <c r="C17" s="6"/>
      <c r="D17" s="7"/>
      <c r="E17" s="7"/>
      <c r="F17" s="3"/>
      <c r="G17" s="3"/>
      <c r="H17" s="3"/>
      <c r="I17" s="3"/>
      <c r="J17" s="3"/>
      <c r="K17" s="4"/>
      <c r="L17" s="4"/>
      <c r="M17" s="4"/>
      <c r="N17" s="4"/>
    </row>
    <row r="18" spans="1:14" ht="7.35" customHeight="1" thickBot="1"/>
    <row r="19" spans="1:14" ht="23.1" customHeight="1" thickBot="1">
      <c r="A19" s="2" t="s">
        <v>2669</v>
      </c>
      <c r="B19" s="83" t="s">
        <v>67</v>
      </c>
      <c r="C19" s="84"/>
      <c r="D19" s="85"/>
      <c r="E19" s="86" t="str">
        <f>IF(B19="Other","Please specify: ","")</f>
        <v xml:space="preserve">Please specify: </v>
      </c>
      <c r="F19" s="87"/>
      <c r="G19" s="87"/>
      <c r="H19" s="88"/>
      <c r="I19" s="88"/>
      <c r="J19" s="88"/>
      <c r="K19" s="88"/>
      <c r="L19" s="88"/>
    </row>
    <row r="20" spans="1:14" ht="7.35" customHeight="1" thickBot="1"/>
    <row r="21" spans="1:14" ht="54" thickBot="1">
      <c r="A21" s="9" t="s">
        <v>2670</v>
      </c>
      <c r="B21" s="56"/>
    </row>
    <row r="22" spans="1:14">
      <c r="A22" s="39">
        <f>IF(B19="Other",H19,B19)</f>
        <v>0</v>
      </c>
    </row>
    <row r="23" spans="1:14" ht="15.75">
      <c r="A23" s="36" t="s">
        <v>2671</v>
      </c>
    </row>
    <row r="24" spans="1:14" ht="13.5" thickBot="1"/>
    <row r="25" spans="1:14" ht="18.600000000000001" customHeight="1" thickBot="1">
      <c r="A25" s="37" t="s">
        <v>2672</v>
      </c>
      <c r="B25" s="82"/>
      <c r="C25" s="82"/>
      <c r="D25" s="82"/>
      <c r="E25" s="82"/>
      <c r="F25" s="82"/>
      <c r="G25" s="82"/>
      <c r="H25" s="82"/>
      <c r="I25" s="82"/>
      <c r="J25" s="82"/>
      <c r="K25" s="82"/>
      <c r="L25" s="82"/>
    </row>
    <row r="26" spans="1:14" ht="18.600000000000001" customHeight="1" thickBot="1">
      <c r="A26" s="37" t="s">
        <v>2673</v>
      </c>
      <c r="B26" s="82"/>
      <c r="C26" s="82"/>
      <c r="D26" s="82"/>
      <c r="E26" s="82"/>
      <c r="F26" s="82"/>
      <c r="G26" s="82"/>
      <c r="H26" s="82"/>
      <c r="I26" s="82"/>
      <c r="J26" s="82"/>
      <c r="K26" s="82"/>
      <c r="L26" s="82"/>
    </row>
    <row r="27" spans="1:14" ht="18.600000000000001" customHeight="1" thickBot="1">
      <c r="A27" s="37" t="s">
        <v>2674</v>
      </c>
      <c r="B27" s="82"/>
      <c r="C27" s="82"/>
      <c r="D27" s="82"/>
      <c r="E27" s="82"/>
      <c r="F27" s="82"/>
      <c r="G27" s="82"/>
      <c r="H27" s="82"/>
      <c r="I27" s="82"/>
      <c r="J27" s="82"/>
      <c r="K27" s="82"/>
      <c r="L27" s="82"/>
    </row>
    <row r="28" spans="1:14" ht="18.600000000000001" customHeight="1" thickBot="1">
      <c r="A28" s="37" t="s">
        <v>2675</v>
      </c>
      <c r="B28" s="82"/>
      <c r="C28" s="82"/>
      <c r="D28" s="82"/>
      <c r="E28" s="82"/>
      <c r="F28" s="82"/>
      <c r="G28" s="82"/>
      <c r="H28" s="82"/>
      <c r="I28" s="82"/>
      <c r="J28" s="82"/>
      <c r="K28" s="82"/>
      <c r="L28" s="82"/>
    </row>
    <row r="29" spans="1:14" ht="18.600000000000001" customHeight="1" thickBot="1">
      <c r="A29" s="37" t="s">
        <v>2676</v>
      </c>
      <c r="B29" s="82"/>
      <c r="C29" s="82"/>
      <c r="D29" s="82"/>
      <c r="E29" s="82"/>
      <c r="F29" s="82"/>
      <c r="G29" s="82"/>
      <c r="H29" s="82"/>
      <c r="I29" s="82"/>
      <c r="J29" s="82"/>
      <c r="K29" s="82"/>
      <c r="L29" s="82"/>
    </row>
    <row r="30" spans="1:14" ht="18.600000000000001" customHeight="1" thickBot="1">
      <c r="A30" s="37" t="s">
        <v>2677</v>
      </c>
      <c r="B30" s="82"/>
      <c r="C30" s="82"/>
      <c r="D30" s="82"/>
      <c r="E30" s="82"/>
      <c r="F30" s="82"/>
      <c r="G30" s="82"/>
      <c r="H30" s="82"/>
      <c r="I30" s="82"/>
      <c r="J30" s="82"/>
      <c r="K30" s="82"/>
      <c r="L30" s="82"/>
    </row>
    <row r="31" spans="1:14" ht="18.600000000000001" customHeight="1" thickBot="1">
      <c r="A31" s="37" t="s">
        <v>2678</v>
      </c>
      <c r="B31" s="82"/>
      <c r="C31" s="82"/>
      <c r="D31" s="82"/>
      <c r="E31" s="82"/>
      <c r="F31" s="82"/>
      <c r="G31" s="82"/>
      <c r="H31" s="82"/>
      <c r="I31" s="82"/>
      <c r="J31" s="82"/>
      <c r="K31" s="82"/>
      <c r="L31" s="82"/>
    </row>
    <row r="32" spans="1:14" ht="18.600000000000001" customHeight="1" thickBot="1">
      <c r="A32" s="37" t="s">
        <v>2679</v>
      </c>
      <c r="B32" s="82"/>
      <c r="C32" s="82"/>
      <c r="D32" s="82"/>
      <c r="E32" s="82"/>
      <c r="F32" s="82"/>
      <c r="G32" s="82"/>
      <c r="H32" s="82"/>
      <c r="I32" s="82"/>
      <c r="J32" s="82"/>
      <c r="K32" s="82"/>
      <c r="L32" s="82"/>
    </row>
    <row r="33" spans="1:12" ht="18.600000000000001" customHeight="1" thickBot="1">
      <c r="A33" s="37" t="s">
        <v>2680</v>
      </c>
      <c r="B33" s="82"/>
      <c r="C33" s="82"/>
      <c r="D33" s="82"/>
      <c r="E33" s="82"/>
      <c r="F33" s="82"/>
      <c r="G33" s="82"/>
      <c r="H33" s="82"/>
      <c r="I33" s="82"/>
      <c r="J33" s="82"/>
      <c r="K33" s="82"/>
      <c r="L33" s="82"/>
    </row>
    <row r="34" spans="1:12" ht="18.600000000000001" customHeight="1" thickBot="1">
      <c r="A34" s="37" t="s">
        <v>2681</v>
      </c>
      <c r="B34" s="82"/>
      <c r="C34" s="82"/>
      <c r="D34" s="82"/>
      <c r="E34" s="82"/>
      <c r="F34" s="82"/>
      <c r="G34" s="82"/>
      <c r="H34" s="82"/>
      <c r="I34" s="82"/>
      <c r="J34" s="82"/>
      <c r="K34" s="82"/>
      <c r="L34" s="82"/>
    </row>
    <row r="35" spans="1:12" ht="18.600000000000001" customHeight="1" thickBot="1">
      <c r="A35" s="37" t="s">
        <v>2682</v>
      </c>
      <c r="B35" s="82"/>
      <c r="C35" s="82"/>
      <c r="D35" s="82"/>
      <c r="E35" s="82"/>
      <c r="F35" s="82"/>
      <c r="G35" s="82"/>
      <c r="H35" s="82"/>
      <c r="I35" s="82"/>
      <c r="J35" s="82"/>
      <c r="K35" s="82"/>
      <c r="L35" s="82"/>
    </row>
    <row r="36" spans="1:12" ht="18.600000000000001" customHeight="1" thickBot="1">
      <c r="A36" s="37" t="s">
        <v>2683</v>
      </c>
      <c r="B36" s="82"/>
      <c r="C36" s="82"/>
      <c r="D36" s="82"/>
      <c r="E36" s="82"/>
      <c r="F36" s="82"/>
      <c r="G36" s="82"/>
      <c r="H36" s="82"/>
      <c r="I36" s="82"/>
      <c r="J36" s="82"/>
      <c r="K36" s="82"/>
      <c r="L36" s="82"/>
    </row>
    <row r="37" spans="1:12" ht="18.600000000000001" customHeight="1" thickBot="1">
      <c r="A37" s="37" t="s">
        <v>2684</v>
      </c>
      <c r="B37" s="82"/>
      <c r="C37" s="82"/>
      <c r="D37" s="82"/>
      <c r="E37" s="82"/>
      <c r="F37" s="82"/>
      <c r="G37" s="82"/>
      <c r="H37" s="82"/>
      <c r="I37" s="82"/>
      <c r="J37" s="82"/>
      <c r="K37" s="82"/>
      <c r="L37" s="82"/>
    </row>
    <row r="38" spans="1:12" ht="18.600000000000001" customHeight="1" thickBot="1">
      <c r="A38" s="37" t="s">
        <v>2685</v>
      </c>
      <c r="B38" s="82"/>
      <c r="C38" s="82"/>
      <c r="D38" s="82"/>
      <c r="E38" s="82"/>
      <c r="F38" s="82"/>
      <c r="G38" s="82"/>
      <c r="H38" s="82"/>
      <c r="I38" s="82"/>
      <c r="J38" s="82"/>
      <c r="K38" s="82"/>
      <c r="L38" s="82"/>
    </row>
    <row r="39" spans="1:12" ht="18.600000000000001" customHeight="1" thickBot="1">
      <c r="A39" s="37" t="s">
        <v>2686</v>
      </c>
      <c r="B39" s="82"/>
      <c r="C39" s="82"/>
      <c r="D39" s="82"/>
      <c r="E39" s="82"/>
      <c r="F39" s="82"/>
      <c r="G39" s="82"/>
      <c r="H39" s="82"/>
      <c r="I39" s="82"/>
      <c r="J39" s="82"/>
      <c r="K39" s="82"/>
      <c r="L39" s="82"/>
    </row>
    <row r="40" spans="1:12" ht="18.600000000000001" customHeight="1" thickBot="1">
      <c r="A40" s="37" t="s">
        <v>2687</v>
      </c>
      <c r="B40" s="82"/>
      <c r="C40" s="82"/>
      <c r="D40" s="82"/>
      <c r="E40" s="82"/>
      <c r="F40" s="82"/>
      <c r="G40" s="82"/>
      <c r="H40" s="82"/>
      <c r="I40" s="82"/>
      <c r="J40" s="82"/>
      <c r="K40" s="82"/>
      <c r="L40" s="82"/>
    </row>
    <row r="41" spans="1:12" ht="18.600000000000001" customHeight="1" thickBot="1">
      <c r="A41" s="37" t="s">
        <v>2688</v>
      </c>
      <c r="B41" s="82"/>
      <c r="C41" s="82"/>
      <c r="D41" s="82"/>
      <c r="E41" s="82"/>
      <c r="F41" s="82"/>
      <c r="G41" s="82"/>
      <c r="H41" s="82"/>
      <c r="I41" s="82"/>
      <c r="J41" s="82"/>
      <c r="K41" s="82"/>
      <c r="L41" s="82"/>
    </row>
    <row r="42" spans="1:12" ht="18.600000000000001" customHeight="1" thickBot="1">
      <c r="A42" s="37" t="s">
        <v>2689</v>
      </c>
      <c r="B42" s="82"/>
      <c r="C42" s="82"/>
      <c r="D42" s="82"/>
      <c r="E42" s="82"/>
      <c r="F42" s="82"/>
      <c r="G42" s="82"/>
      <c r="H42" s="82"/>
      <c r="I42" s="82"/>
      <c r="J42" s="82"/>
      <c r="K42" s="82"/>
      <c r="L42" s="82"/>
    </row>
    <row r="43" spans="1:12" ht="18.600000000000001" customHeight="1" thickBot="1">
      <c r="A43" s="37" t="s">
        <v>2690</v>
      </c>
      <c r="B43" s="82"/>
      <c r="C43" s="82"/>
      <c r="D43" s="82"/>
      <c r="E43" s="82"/>
      <c r="F43" s="82"/>
      <c r="G43" s="82"/>
      <c r="H43" s="82"/>
      <c r="I43" s="82"/>
      <c r="J43" s="82"/>
      <c r="K43" s="82"/>
      <c r="L43" s="82"/>
    </row>
    <row r="44" spans="1:12" ht="18.600000000000001" customHeight="1" thickBot="1">
      <c r="A44" s="37" t="s">
        <v>2691</v>
      </c>
      <c r="B44" s="82"/>
      <c r="C44" s="82"/>
      <c r="D44" s="82"/>
      <c r="E44" s="82"/>
      <c r="F44" s="82"/>
      <c r="G44" s="82"/>
      <c r="H44" s="82"/>
      <c r="I44" s="82"/>
      <c r="J44" s="82"/>
      <c r="K44" s="82"/>
      <c r="L44" s="82"/>
    </row>
    <row r="46" spans="1:12" ht="43.35" customHeight="1">
      <c r="A46" s="80" t="s">
        <v>2692</v>
      </c>
      <c r="B46" s="80"/>
      <c r="C46" s="80"/>
      <c r="D46" s="80"/>
      <c r="E46" s="80"/>
      <c r="F46" s="80"/>
      <c r="G46" s="80"/>
      <c r="H46" s="80"/>
      <c r="I46" s="80"/>
      <c r="J46" s="80"/>
      <c r="K46" s="80"/>
      <c r="L46" s="80"/>
    </row>
    <row r="47" spans="1:12" ht="36" customHeight="1">
      <c r="A47" s="81" t="s">
        <v>2693</v>
      </c>
      <c r="B47" s="81"/>
      <c r="C47" s="81"/>
      <c r="D47" s="81"/>
      <c r="E47" s="81"/>
      <c r="F47" s="81"/>
      <c r="G47" s="81"/>
      <c r="H47" s="81"/>
      <c r="I47" s="81"/>
      <c r="J47" s="81"/>
      <c r="K47" s="81"/>
      <c r="L47" s="81"/>
    </row>
    <row r="48" spans="1:12" ht="15.75">
      <c r="A48" s="8"/>
    </row>
    <row r="49" spans="1:12" ht="15.75">
      <c r="A49" s="93" t="s">
        <v>2694</v>
      </c>
      <c r="B49" s="93"/>
      <c r="C49" s="93"/>
      <c r="D49" s="93"/>
      <c r="E49" s="93"/>
      <c r="F49" s="93"/>
      <c r="G49" s="93"/>
      <c r="H49" s="93"/>
      <c r="I49" s="93"/>
      <c r="J49" s="93"/>
      <c r="K49" s="93"/>
      <c r="L49" s="93"/>
    </row>
    <row r="51" spans="1:12" ht="56.1" customHeight="1">
      <c r="A51" s="93" t="s">
        <v>2695</v>
      </c>
      <c r="B51" s="93"/>
      <c r="C51" s="93"/>
      <c r="D51" s="93"/>
      <c r="E51" s="93"/>
      <c r="F51" s="93"/>
      <c r="G51" s="93"/>
      <c r="H51" s="93"/>
      <c r="I51" s="93"/>
      <c r="J51" s="93"/>
      <c r="K51" s="93"/>
      <c r="L51" s="93"/>
    </row>
    <row r="53" spans="1:12" ht="82.35" customHeight="1">
      <c r="A53" s="92" t="s">
        <v>2696</v>
      </c>
      <c r="B53" s="92"/>
      <c r="C53" s="92"/>
      <c r="D53" s="92"/>
      <c r="E53" s="92"/>
      <c r="F53" s="92"/>
      <c r="G53" s="92"/>
      <c r="H53" s="92"/>
      <c r="I53" s="92"/>
      <c r="J53" s="92"/>
      <c r="K53" s="92"/>
      <c r="L53" s="92"/>
    </row>
    <row r="54" spans="1:12" ht="15.75">
      <c r="A54" s="92" t="s">
        <v>2697</v>
      </c>
      <c r="B54" s="92"/>
      <c r="C54" s="92"/>
      <c r="D54" s="92"/>
      <c r="E54" s="92"/>
      <c r="F54" s="92"/>
      <c r="G54" s="92"/>
      <c r="H54" s="92"/>
      <c r="I54" s="92"/>
      <c r="J54" s="92"/>
      <c r="K54" s="92"/>
      <c r="L54" s="92"/>
    </row>
    <row r="55" spans="1:12" ht="12.75" customHeight="1">
      <c r="A55" s="30"/>
      <c r="B55" s="30"/>
      <c r="C55" s="30"/>
      <c r="D55" s="30"/>
      <c r="E55" s="30"/>
      <c r="F55" s="30"/>
      <c r="G55" s="30"/>
      <c r="H55" s="30"/>
      <c r="I55" s="30"/>
      <c r="J55" s="30"/>
      <c r="K55" s="30"/>
      <c r="L55" s="30"/>
    </row>
    <row r="56" spans="1:12" ht="21" customHeight="1">
      <c r="A56" s="92" t="s">
        <v>2698</v>
      </c>
      <c r="B56" s="92"/>
      <c r="C56" s="92"/>
      <c r="D56" s="92"/>
      <c r="E56" s="92"/>
      <c r="F56" s="92"/>
      <c r="G56" s="92"/>
      <c r="H56" s="92"/>
      <c r="I56" s="32"/>
      <c r="J56" s="32"/>
      <c r="K56" s="32"/>
      <c r="L56" s="32"/>
    </row>
    <row r="57" spans="1:12" ht="38.450000000000003" customHeight="1">
      <c r="A57" s="30"/>
      <c r="B57" s="30"/>
      <c r="C57" s="30"/>
      <c r="D57" s="30"/>
      <c r="E57" s="30"/>
      <c r="F57" s="30"/>
      <c r="G57" s="30"/>
      <c r="H57" s="30"/>
      <c r="I57" s="32"/>
      <c r="J57" s="32"/>
      <c r="K57" s="32"/>
      <c r="L57" s="32"/>
    </row>
    <row r="58" spans="1:12" ht="23.1" customHeight="1">
      <c r="A58" s="8" t="s">
        <v>2699</v>
      </c>
    </row>
    <row r="59" spans="1:12" ht="23.1" customHeight="1">
      <c r="A59" s="73" t="s">
        <v>2700</v>
      </c>
    </row>
    <row r="60" spans="1:12" ht="23.1" customHeight="1">
      <c r="A60" s="8" t="s">
        <v>2701</v>
      </c>
    </row>
    <row r="61" spans="1:12" ht="23.1" customHeight="1"/>
  </sheetData>
  <sheetProtection sheet="1" objects="1" scenarios="1"/>
  <mergeCells count="39">
    <mergeCell ref="A54:L54"/>
    <mergeCell ref="A56:H56"/>
    <mergeCell ref="A53:L53"/>
    <mergeCell ref="B43:L43"/>
    <mergeCell ref="B44:L44"/>
    <mergeCell ref="A49:L49"/>
    <mergeCell ref="A51:L51"/>
    <mergeCell ref="B38:L38"/>
    <mergeCell ref="B39:L39"/>
    <mergeCell ref="B25:L25"/>
    <mergeCell ref="B26:L26"/>
    <mergeCell ref="B27:L27"/>
    <mergeCell ref="B29:L29"/>
    <mergeCell ref="B30:L30"/>
    <mergeCell ref="B31:L31"/>
    <mergeCell ref="B32:L32"/>
    <mergeCell ref="B28:L28"/>
    <mergeCell ref="A1:L1"/>
    <mergeCell ref="A2:L2"/>
    <mergeCell ref="A4:L4"/>
    <mergeCell ref="A5:L5"/>
    <mergeCell ref="A7:L7"/>
    <mergeCell ref="A6:L6"/>
    <mergeCell ref="A8:L8"/>
    <mergeCell ref="A9:L9"/>
    <mergeCell ref="B13:G13"/>
    <mergeCell ref="A46:L46"/>
    <mergeCell ref="A47:L47"/>
    <mergeCell ref="B40:L40"/>
    <mergeCell ref="B41:L41"/>
    <mergeCell ref="B42:L42"/>
    <mergeCell ref="B33:L33"/>
    <mergeCell ref="B34:L34"/>
    <mergeCell ref="B35:L35"/>
    <mergeCell ref="B36:L36"/>
    <mergeCell ref="B37:L37"/>
    <mergeCell ref="B19:D19"/>
    <mergeCell ref="E19:G19"/>
    <mergeCell ref="H19:L19"/>
  </mergeCells>
  <phoneticPr fontId="14" type="noConversion"/>
  <conditionalFormatting sqref="H19:L19">
    <cfRule type="expression" dxfId="45" priority="1">
      <formula>B19="Other"</formula>
    </cfRule>
  </conditionalFormatting>
  <dataValidations count="2">
    <dataValidation allowBlank="1" showInputMessage="1" showErrorMessage="1" promptTitle="Tracking Start Date" prompt="&quot;mm-yyyy&quot; format" sqref="B17" xr:uid="{E604DBC7-8281-4597-BDA4-788439D2B790}"/>
    <dataValidation type="list" allowBlank="1" showInputMessage="1" showErrorMessage="1" sqref="B19:D19" xr:uid="{6E80A013-7D6E-4744-B292-471CB21D8753}">
      <formula1>process_list</formula1>
    </dataValidation>
  </dataValidations>
  <hyperlinks>
    <hyperlink ref="A59" r:id="rId1" xr:uid="{6AB977D1-F41B-4254-99E7-98E9E322EC8F}"/>
  </hyperlinks>
  <pageMargins left="0.7" right="0.7" top="0.75" bottom="0.75" header="0.3" footer="0.3"/>
  <pageSetup scale="77" fitToHeight="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AC8F3-326B-4AF8-86D1-0A456B3ACF6A}">
  <sheetPr codeName="Sheet4">
    <tabColor theme="8" tint="0.79998168889431442"/>
    <pageSetUpPr fitToPage="1"/>
  </sheetPr>
  <dimension ref="A1:N77"/>
  <sheetViews>
    <sheetView zoomScaleNormal="100" workbookViewId="0">
      <pane ySplit="1" topLeftCell="A2" activePane="bottomLeft" state="frozen"/>
      <selection pane="bottomLeft" activeCell="G8" sqref="G8"/>
    </sheetView>
  </sheetViews>
  <sheetFormatPr defaultColWidth="8.85546875" defaultRowHeight="15"/>
  <cols>
    <col min="1" max="1" width="13.5703125" style="13" customWidth="1"/>
    <col min="2" max="2" width="33.5703125" style="14" customWidth="1"/>
    <col min="3" max="14" width="10.5703125" style="13" customWidth="1"/>
    <col min="15" max="16384" width="8.85546875" style="13"/>
  </cols>
  <sheetData>
    <row r="1" spans="1:14" ht="53.25" customHeight="1">
      <c r="A1" s="98" t="s">
        <v>2702</v>
      </c>
      <c r="B1" s="98"/>
      <c r="C1" s="98"/>
      <c r="D1" s="98"/>
      <c r="E1" s="98"/>
      <c r="F1" s="98"/>
      <c r="G1" s="98"/>
      <c r="H1" s="98"/>
      <c r="I1" s="98"/>
      <c r="J1" s="98"/>
      <c r="K1" s="98"/>
      <c r="L1" s="98"/>
      <c r="M1" s="98"/>
      <c r="N1" s="98"/>
    </row>
    <row r="3" spans="1:14">
      <c r="A3" s="97" t="s">
        <v>2703</v>
      </c>
      <c r="B3" s="97"/>
      <c r="C3" s="17" t="s">
        <v>2704</v>
      </c>
      <c r="D3" s="17" t="s">
        <v>2705</v>
      </c>
      <c r="E3" s="17" t="s">
        <v>2706</v>
      </c>
      <c r="F3" s="17" t="s">
        <v>2707</v>
      </c>
      <c r="G3" s="17" t="s">
        <v>2708</v>
      </c>
      <c r="H3" s="17" t="s">
        <v>2709</v>
      </c>
      <c r="I3" s="17" t="s">
        <v>2710</v>
      </c>
      <c r="J3" s="17" t="s">
        <v>2711</v>
      </c>
      <c r="K3" s="17" t="s">
        <v>2712</v>
      </c>
      <c r="L3" s="17" t="s">
        <v>2713</v>
      </c>
      <c r="M3" s="17" t="s">
        <v>2714</v>
      </c>
      <c r="N3" s="17" t="s">
        <v>2715</v>
      </c>
    </row>
    <row r="4" spans="1:14" ht="23.25" customHeight="1">
      <c r="A4" s="97"/>
      <c r="B4" s="97"/>
      <c r="C4" s="16" t="str">
        <f>IF(INSTRUCTIONS!B17="",C3,INSTRUCTIONS!B17)</f>
        <v>Month_1</v>
      </c>
      <c r="D4" s="16" t="str">
        <f>IF(C4=C3,D3,IF(MONTH(C4)=12,DATE(YEAR(C4)+1,1,1),DATE(YEAR(C4),MONTH(C4)+1,1)))</f>
        <v>Month_2</v>
      </c>
      <c r="E4" s="16" t="str">
        <f t="shared" ref="E4:N4" si="0">IF(D4=D3,E3,IF(MONTH(D4)=12,DATE(YEAR(D4)+1,1,1),DATE(YEAR(D4),MONTH(D4)+1,1)))</f>
        <v>Month_3</v>
      </c>
      <c r="F4" s="16" t="str">
        <f t="shared" si="0"/>
        <v>Month_4</v>
      </c>
      <c r="G4" s="16" t="str">
        <f t="shared" si="0"/>
        <v>Month_5</v>
      </c>
      <c r="H4" s="16" t="str">
        <f t="shared" si="0"/>
        <v>Month_6</v>
      </c>
      <c r="I4" s="16" t="str">
        <f t="shared" si="0"/>
        <v>Month_7</v>
      </c>
      <c r="J4" s="16" t="str">
        <f t="shared" si="0"/>
        <v>Month_8</v>
      </c>
      <c r="K4" s="16" t="str">
        <f t="shared" si="0"/>
        <v>Month_9</v>
      </c>
      <c r="L4" s="16" t="str">
        <f t="shared" si="0"/>
        <v>Month_10</v>
      </c>
      <c r="M4" s="16" t="str">
        <f t="shared" si="0"/>
        <v>Month_11</v>
      </c>
      <c r="N4" s="16" t="str">
        <f t="shared" si="0"/>
        <v>Month_12</v>
      </c>
    </row>
    <row r="5" spans="1:14" ht="14.45" customHeight="1">
      <c r="A5" s="95" t="s">
        <v>2716</v>
      </c>
      <c r="B5" s="15" t="s">
        <v>2717</v>
      </c>
      <c r="C5" s="18">
        <f t="shared" ref="C5:N5" ca="1" si="1">COUNTIF(INDIRECT(C$3&amp;"!$ab$4:$ab$250"),"&gt;=0")</f>
        <v>0</v>
      </c>
      <c r="D5" s="18">
        <f t="shared" ca="1" si="1"/>
        <v>0</v>
      </c>
      <c r="E5" s="18">
        <f t="shared" ca="1" si="1"/>
        <v>0</v>
      </c>
      <c r="F5" s="18">
        <f t="shared" ca="1" si="1"/>
        <v>0</v>
      </c>
      <c r="G5" s="18">
        <f t="shared" ca="1" si="1"/>
        <v>0</v>
      </c>
      <c r="H5" s="18">
        <f t="shared" ca="1" si="1"/>
        <v>0</v>
      </c>
      <c r="I5" s="18">
        <f t="shared" ca="1" si="1"/>
        <v>0</v>
      </c>
      <c r="J5" s="18">
        <f t="shared" ca="1" si="1"/>
        <v>0</v>
      </c>
      <c r="K5" s="18">
        <f t="shared" ca="1" si="1"/>
        <v>0</v>
      </c>
      <c r="L5" s="18">
        <f t="shared" ca="1" si="1"/>
        <v>0</v>
      </c>
      <c r="M5" s="18">
        <f t="shared" ca="1" si="1"/>
        <v>0</v>
      </c>
      <c r="N5" s="18">
        <f t="shared" ca="1" si="1"/>
        <v>0</v>
      </c>
    </row>
    <row r="6" spans="1:14" ht="14.45" customHeight="1">
      <c r="A6" s="96"/>
      <c r="B6" s="15" t="s">
        <v>2718</v>
      </c>
      <c r="C6" s="18">
        <f t="shared" ref="C6:N6" ca="1" si="2">COUNTIF(INDIRECT(C$3&amp;"!$ab$4:$ab$250"),"=0")</f>
        <v>0</v>
      </c>
      <c r="D6" s="18">
        <f t="shared" ca="1" si="2"/>
        <v>0</v>
      </c>
      <c r="E6" s="18">
        <f t="shared" ca="1" si="2"/>
        <v>0</v>
      </c>
      <c r="F6" s="18">
        <f t="shared" ca="1" si="2"/>
        <v>0</v>
      </c>
      <c r="G6" s="18">
        <f t="shared" ca="1" si="2"/>
        <v>0</v>
      </c>
      <c r="H6" s="18">
        <f t="shared" ca="1" si="2"/>
        <v>0</v>
      </c>
      <c r="I6" s="18">
        <f t="shared" ca="1" si="2"/>
        <v>0</v>
      </c>
      <c r="J6" s="18">
        <f t="shared" ca="1" si="2"/>
        <v>0</v>
      </c>
      <c r="K6" s="18">
        <f t="shared" ca="1" si="2"/>
        <v>0</v>
      </c>
      <c r="L6" s="18">
        <f t="shared" ca="1" si="2"/>
        <v>0</v>
      </c>
      <c r="M6" s="18">
        <f t="shared" ca="1" si="2"/>
        <v>0</v>
      </c>
      <c r="N6" s="18">
        <f t="shared" ca="1" si="2"/>
        <v>0</v>
      </c>
    </row>
    <row r="7" spans="1:14" ht="15.75">
      <c r="A7" s="96"/>
      <c r="B7" s="19" t="str">
        <f>IF(INSTRUCTIONS!$A$22=0,"Process Measure Compliance",INSTRUCTIONS!$A$22)</f>
        <v>Process Measure Compliance</v>
      </c>
      <c r="C7" s="20" t="e">
        <f ca="1">IFERROR(C6/C5,NA())</f>
        <v>#N/A</v>
      </c>
      <c r="D7" s="20" t="e">
        <f t="shared" ref="D7:N7" ca="1" si="3">IFERROR(D6/D5,NA())</f>
        <v>#N/A</v>
      </c>
      <c r="E7" s="20" t="e">
        <f t="shared" ca="1" si="3"/>
        <v>#N/A</v>
      </c>
      <c r="F7" s="20" t="e">
        <f t="shared" ca="1" si="3"/>
        <v>#N/A</v>
      </c>
      <c r="G7" s="20" t="e">
        <f t="shared" ca="1" si="3"/>
        <v>#N/A</v>
      </c>
      <c r="H7" s="20" t="e">
        <f t="shared" ca="1" si="3"/>
        <v>#N/A</v>
      </c>
      <c r="I7" s="20" t="e">
        <f t="shared" ca="1" si="3"/>
        <v>#N/A</v>
      </c>
      <c r="J7" s="20" t="e">
        <f t="shared" ca="1" si="3"/>
        <v>#N/A</v>
      </c>
      <c r="K7" s="20" t="e">
        <f t="shared" ca="1" si="3"/>
        <v>#N/A</v>
      </c>
      <c r="L7" s="20" t="e">
        <f t="shared" ca="1" si="3"/>
        <v>#N/A</v>
      </c>
      <c r="M7" s="20" t="e">
        <f t="shared" ca="1" si="3"/>
        <v>#N/A</v>
      </c>
      <c r="N7" s="20" t="e">
        <f t="shared" ca="1" si="3"/>
        <v>#N/A</v>
      </c>
    </row>
    <row r="8" spans="1:14" ht="31.5">
      <c r="A8" s="96"/>
      <c r="B8" s="21" t="s">
        <v>2719</v>
      </c>
      <c r="C8" s="22" t="e">
        <f t="shared" ref="C8:N8" ca="1" si="4">IFERROR(AVERAGE(INDIRECT(C$3&amp;"!$ab$4:$ab$250")),NA())</f>
        <v>#N/A</v>
      </c>
      <c r="D8" s="22" t="e">
        <f t="shared" ca="1" si="4"/>
        <v>#N/A</v>
      </c>
      <c r="E8" s="22" t="e">
        <f t="shared" ca="1" si="4"/>
        <v>#N/A</v>
      </c>
      <c r="F8" s="22" t="e">
        <f t="shared" ca="1" si="4"/>
        <v>#N/A</v>
      </c>
      <c r="G8" s="22" t="e">
        <f t="shared" ca="1" si="4"/>
        <v>#N/A</v>
      </c>
      <c r="H8" s="22" t="e">
        <f t="shared" ca="1" si="4"/>
        <v>#N/A</v>
      </c>
      <c r="I8" s="22" t="e">
        <f t="shared" ca="1" si="4"/>
        <v>#N/A</v>
      </c>
      <c r="J8" s="22" t="e">
        <f t="shared" ca="1" si="4"/>
        <v>#N/A</v>
      </c>
      <c r="K8" s="22" t="e">
        <f t="shared" ca="1" si="4"/>
        <v>#N/A</v>
      </c>
      <c r="L8" s="22" t="e">
        <f t="shared" ca="1" si="4"/>
        <v>#N/A</v>
      </c>
      <c r="M8" s="22" t="e">
        <f t="shared" ca="1" si="4"/>
        <v>#N/A</v>
      </c>
      <c r="N8" s="22" t="e">
        <f t="shared" ca="1" si="4"/>
        <v>#N/A</v>
      </c>
    </row>
    <row r="9" spans="1:14" ht="30" customHeight="1">
      <c r="A9" s="94" t="s">
        <v>2720</v>
      </c>
      <c r="B9" s="38" t="str">
        <f>IF(INSTRUCTIONS!$B25="",INSTRUCTIONS!$A25,INSTRUCTIONS!$B25)</f>
        <v xml:space="preserve">Question 1: </v>
      </c>
      <c r="C9" s="23" t="e">
        <f ca="1">IF(C$5&gt;0,COUNTIF(INDIRECT(C$3&amp;"!$h$4:$h$250"),"NO"),NA())</f>
        <v>#N/A</v>
      </c>
      <c r="D9" s="23" t="e">
        <f t="shared" ref="D9:N9" ca="1" si="5">IF(D$5&gt;0,COUNTIF(INDIRECT(D$3&amp;"!$h$4:$h$250"),"NO"),NA())</f>
        <v>#N/A</v>
      </c>
      <c r="E9" s="23" t="e">
        <f t="shared" ca="1" si="5"/>
        <v>#N/A</v>
      </c>
      <c r="F9" s="23" t="e">
        <f t="shared" ca="1" si="5"/>
        <v>#N/A</v>
      </c>
      <c r="G9" s="23" t="e">
        <f t="shared" ca="1" si="5"/>
        <v>#N/A</v>
      </c>
      <c r="H9" s="23" t="e">
        <f t="shared" ca="1" si="5"/>
        <v>#N/A</v>
      </c>
      <c r="I9" s="23" t="e">
        <f t="shared" ca="1" si="5"/>
        <v>#N/A</v>
      </c>
      <c r="J9" s="23" t="e">
        <f t="shared" ca="1" si="5"/>
        <v>#N/A</v>
      </c>
      <c r="K9" s="23" t="e">
        <f t="shared" ca="1" si="5"/>
        <v>#N/A</v>
      </c>
      <c r="L9" s="23" t="e">
        <f t="shared" ca="1" si="5"/>
        <v>#N/A</v>
      </c>
      <c r="M9" s="23" t="e">
        <f t="shared" ca="1" si="5"/>
        <v>#N/A</v>
      </c>
      <c r="N9" s="23" t="e">
        <f t="shared" ca="1" si="5"/>
        <v>#N/A</v>
      </c>
    </row>
    <row r="10" spans="1:14" ht="30" customHeight="1">
      <c r="A10" s="94"/>
      <c r="B10" s="38" t="str">
        <f>IF(INSTRUCTIONS!$B26="",INSTRUCTIONS!$A26,INSTRUCTIONS!$B26)</f>
        <v xml:space="preserve">Question 2: </v>
      </c>
      <c r="C10" s="23" t="e">
        <f ca="1">IF(C$5&gt;0,COUNTIF(INDIRECT(C$3&amp;"!$i$4:$i$250"),"NO"),NA())</f>
        <v>#N/A</v>
      </c>
      <c r="D10" s="23" t="e">
        <f t="shared" ref="D10:N10" ca="1" si="6">IF(D$5&gt;0,COUNTIF(INDIRECT(D$3&amp;"!$i$4:$i$250"),"NO"),NA())</f>
        <v>#N/A</v>
      </c>
      <c r="E10" s="23" t="e">
        <f t="shared" ca="1" si="6"/>
        <v>#N/A</v>
      </c>
      <c r="F10" s="23" t="e">
        <f t="shared" ca="1" si="6"/>
        <v>#N/A</v>
      </c>
      <c r="G10" s="23" t="e">
        <f t="shared" ca="1" si="6"/>
        <v>#N/A</v>
      </c>
      <c r="H10" s="23" t="e">
        <f t="shared" ca="1" si="6"/>
        <v>#N/A</v>
      </c>
      <c r="I10" s="23" t="e">
        <f t="shared" ca="1" si="6"/>
        <v>#N/A</v>
      </c>
      <c r="J10" s="23" t="e">
        <f t="shared" ca="1" si="6"/>
        <v>#N/A</v>
      </c>
      <c r="K10" s="23" t="e">
        <f t="shared" ca="1" si="6"/>
        <v>#N/A</v>
      </c>
      <c r="L10" s="23" t="e">
        <f t="shared" ca="1" si="6"/>
        <v>#N/A</v>
      </c>
      <c r="M10" s="23" t="e">
        <f t="shared" ca="1" si="6"/>
        <v>#N/A</v>
      </c>
      <c r="N10" s="23" t="e">
        <f t="shared" ca="1" si="6"/>
        <v>#N/A</v>
      </c>
    </row>
    <row r="11" spans="1:14" ht="30" customHeight="1">
      <c r="A11" s="94"/>
      <c r="B11" s="38" t="str">
        <f>IF(INSTRUCTIONS!$B27="",INSTRUCTIONS!$A27,INSTRUCTIONS!$B27)</f>
        <v xml:space="preserve">Question 3: </v>
      </c>
      <c r="C11" s="23" t="e">
        <f ca="1">IF(C$5&gt;0,COUNTIF(INDIRECT(C$3&amp;"!$j$4:$j$250"),"NO"),NA())</f>
        <v>#N/A</v>
      </c>
      <c r="D11" s="23" t="e">
        <f t="shared" ref="D11:M11" ca="1" si="7">IF(D$5&gt;0,COUNTIF(INDIRECT(D$3&amp;"!$j$4:$j$250"),"NO"),NA())</f>
        <v>#N/A</v>
      </c>
      <c r="E11" s="23" t="e">
        <f t="shared" ca="1" si="7"/>
        <v>#N/A</v>
      </c>
      <c r="F11" s="23" t="e">
        <f t="shared" ca="1" si="7"/>
        <v>#N/A</v>
      </c>
      <c r="G11" s="23" t="e">
        <f t="shared" ca="1" si="7"/>
        <v>#N/A</v>
      </c>
      <c r="H11" s="23" t="e">
        <f t="shared" ca="1" si="7"/>
        <v>#N/A</v>
      </c>
      <c r="I11" s="23" t="e">
        <f t="shared" ca="1" si="7"/>
        <v>#N/A</v>
      </c>
      <c r="J11" s="23" t="e">
        <f t="shared" ca="1" si="7"/>
        <v>#N/A</v>
      </c>
      <c r="K11" s="23" t="e">
        <f t="shared" ca="1" si="7"/>
        <v>#N/A</v>
      </c>
      <c r="L11" s="23" t="e">
        <f t="shared" ca="1" si="7"/>
        <v>#N/A</v>
      </c>
      <c r="M11" s="23" t="e">
        <f t="shared" ca="1" si="7"/>
        <v>#N/A</v>
      </c>
      <c r="N11" s="23" t="e">
        <f ca="1">IF(N$5&gt;0,COUNTIF(INDIRECT(N$3&amp;"!$j$4:$j$250"),"NO"),NA())</f>
        <v>#N/A</v>
      </c>
    </row>
    <row r="12" spans="1:14" ht="30" customHeight="1">
      <c r="A12" s="94"/>
      <c r="B12" s="38" t="str">
        <f>IF(INSTRUCTIONS!$B28="",INSTRUCTIONS!$A28,INSTRUCTIONS!$B28)</f>
        <v xml:space="preserve">Question 4: </v>
      </c>
      <c r="C12" s="23" t="e">
        <f ca="1">IF(C$5&gt;0,COUNTIF(INDIRECT(C$3&amp;"!$k$4:$k$250"),"NO"),NA())</f>
        <v>#N/A</v>
      </c>
      <c r="D12" s="23" t="e">
        <f t="shared" ref="D12:N12" ca="1" si="8">IF(D$5&gt;0,COUNTIF(INDIRECT(D$3&amp;"!$k$4:$k$250"),"NO"),NA())</f>
        <v>#N/A</v>
      </c>
      <c r="E12" s="23" t="e">
        <f t="shared" ca="1" si="8"/>
        <v>#N/A</v>
      </c>
      <c r="F12" s="23" t="e">
        <f t="shared" ca="1" si="8"/>
        <v>#N/A</v>
      </c>
      <c r="G12" s="23" t="e">
        <f t="shared" ca="1" si="8"/>
        <v>#N/A</v>
      </c>
      <c r="H12" s="23" t="e">
        <f t="shared" ca="1" si="8"/>
        <v>#N/A</v>
      </c>
      <c r="I12" s="23" t="e">
        <f t="shared" ca="1" si="8"/>
        <v>#N/A</v>
      </c>
      <c r="J12" s="23" t="e">
        <f t="shared" ca="1" si="8"/>
        <v>#N/A</v>
      </c>
      <c r="K12" s="23" t="e">
        <f t="shared" ca="1" si="8"/>
        <v>#N/A</v>
      </c>
      <c r="L12" s="23" t="e">
        <f t="shared" ca="1" si="8"/>
        <v>#N/A</v>
      </c>
      <c r="M12" s="23" t="e">
        <f t="shared" ca="1" si="8"/>
        <v>#N/A</v>
      </c>
      <c r="N12" s="23" t="e">
        <f t="shared" ca="1" si="8"/>
        <v>#N/A</v>
      </c>
    </row>
    <row r="13" spans="1:14" ht="30" customHeight="1">
      <c r="A13" s="94"/>
      <c r="B13" s="38" t="str">
        <f>IF(INSTRUCTIONS!$B29="",INSTRUCTIONS!$A29,INSTRUCTIONS!$B29)</f>
        <v xml:space="preserve">Question 5: </v>
      </c>
      <c r="C13" s="23" t="e">
        <f ca="1">IF(C$5&gt;0,COUNTIF(INDIRECT(C$3&amp;"!$l$4:$l$250"),"NO"),NA())</f>
        <v>#N/A</v>
      </c>
      <c r="D13" s="23" t="e">
        <f t="shared" ref="D13:N13" ca="1" si="9">IF(D$5&gt;0,COUNTIF(INDIRECT(D$3&amp;"!$l$4:$l$250"),"NO"),NA())</f>
        <v>#N/A</v>
      </c>
      <c r="E13" s="23" t="e">
        <f t="shared" ca="1" si="9"/>
        <v>#N/A</v>
      </c>
      <c r="F13" s="23" t="e">
        <f t="shared" ca="1" si="9"/>
        <v>#N/A</v>
      </c>
      <c r="G13" s="23" t="e">
        <f t="shared" ca="1" si="9"/>
        <v>#N/A</v>
      </c>
      <c r="H13" s="23" t="e">
        <f t="shared" ca="1" si="9"/>
        <v>#N/A</v>
      </c>
      <c r="I13" s="23" t="e">
        <f t="shared" ca="1" si="9"/>
        <v>#N/A</v>
      </c>
      <c r="J13" s="23" t="e">
        <f t="shared" ca="1" si="9"/>
        <v>#N/A</v>
      </c>
      <c r="K13" s="23" t="e">
        <f t="shared" ca="1" si="9"/>
        <v>#N/A</v>
      </c>
      <c r="L13" s="23" t="e">
        <f t="shared" ca="1" si="9"/>
        <v>#N/A</v>
      </c>
      <c r="M13" s="23" t="e">
        <f t="shared" ca="1" si="9"/>
        <v>#N/A</v>
      </c>
      <c r="N13" s="23" t="e">
        <f t="shared" ca="1" si="9"/>
        <v>#N/A</v>
      </c>
    </row>
    <row r="14" spans="1:14" ht="30" customHeight="1">
      <c r="A14" s="94"/>
      <c r="B14" s="38" t="str">
        <f>IF(INSTRUCTIONS!$B30="",INSTRUCTIONS!$A30,INSTRUCTIONS!$B30)</f>
        <v xml:space="preserve">Question 6: </v>
      </c>
      <c r="C14" s="23" t="e">
        <f ca="1">IF(C$5&gt;0,COUNTIF(INDIRECT(C$3&amp;"!$m$4:$m$250"),"NO"),NA())</f>
        <v>#N/A</v>
      </c>
      <c r="D14" s="23" t="e">
        <f t="shared" ref="D14:N14" ca="1" si="10">IF(D$5&gt;0,COUNTIF(INDIRECT(D$3&amp;"!$m$4:$m$250"),"NO"),NA())</f>
        <v>#N/A</v>
      </c>
      <c r="E14" s="23" t="e">
        <f t="shared" ca="1" si="10"/>
        <v>#N/A</v>
      </c>
      <c r="F14" s="23" t="e">
        <f t="shared" ca="1" si="10"/>
        <v>#N/A</v>
      </c>
      <c r="G14" s="23" t="e">
        <f t="shared" ca="1" si="10"/>
        <v>#N/A</v>
      </c>
      <c r="H14" s="23" t="e">
        <f t="shared" ca="1" si="10"/>
        <v>#N/A</v>
      </c>
      <c r="I14" s="23" t="e">
        <f t="shared" ca="1" si="10"/>
        <v>#N/A</v>
      </c>
      <c r="J14" s="23" t="e">
        <f t="shared" ca="1" si="10"/>
        <v>#N/A</v>
      </c>
      <c r="K14" s="23" t="e">
        <f t="shared" ca="1" si="10"/>
        <v>#N/A</v>
      </c>
      <c r="L14" s="23" t="e">
        <f t="shared" ca="1" si="10"/>
        <v>#N/A</v>
      </c>
      <c r="M14" s="23" t="e">
        <f t="shared" ca="1" si="10"/>
        <v>#N/A</v>
      </c>
      <c r="N14" s="23" t="e">
        <f t="shared" ca="1" si="10"/>
        <v>#N/A</v>
      </c>
    </row>
    <row r="15" spans="1:14" ht="30" customHeight="1">
      <c r="A15" s="94"/>
      <c r="B15" s="38" t="str">
        <f>IF(INSTRUCTIONS!$B31="",INSTRUCTIONS!$A31,INSTRUCTIONS!$B31)</f>
        <v xml:space="preserve">Question 7: </v>
      </c>
      <c r="C15" s="23" t="e">
        <f ca="1">IF(C$5&gt;0,COUNTIF(INDIRECT(C$3&amp;"!$n$4:$n$250"),"NO"),NA())</f>
        <v>#N/A</v>
      </c>
      <c r="D15" s="23" t="e">
        <f t="shared" ref="D15:N15" ca="1" si="11">IF(D$5&gt;0,COUNTIF(INDIRECT(D$3&amp;"!$n$4:$n$250"),"NO"),NA())</f>
        <v>#N/A</v>
      </c>
      <c r="E15" s="23" t="e">
        <f t="shared" ca="1" si="11"/>
        <v>#N/A</v>
      </c>
      <c r="F15" s="23" t="e">
        <f t="shared" ca="1" si="11"/>
        <v>#N/A</v>
      </c>
      <c r="G15" s="23" t="e">
        <f t="shared" ca="1" si="11"/>
        <v>#N/A</v>
      </c>
      <c r="H15" s="23" t="e">
        <f t="shared" ca="1" si="11"/>
        <v>#N/A</v>
      </c>
      <c r="I15" s="23" t="e">
        <f t="shared" ca="1" si="11"/>
        <v>#N/A</v>
      </c>
      <c r="J15" s="23" t="e">
        <f t="shared" ca="1" si="11"/>
        <v>#N/A</v>
      </c>
      <c r="K15" s="23" t="e">
        <f t="shared" ca="1" si="11"/>
        <v>#N/A</v>
      </c>
      <c r="L15" s="23" t="e">
        <f t="shared" ca="1" si="11"/>
        <v>#N/A</v>
      </c>
      <c r="M15" s="23" t="e">
        <f t="shared" ca="1" si="11"/>
        <v>#N/A</v>
      </c>
      <c r="N15" s="23" t="e">
        <f t="shared" ca="1" si="11"/>
        <v>#N/A</v>
      </c>
    </row>
    <row r="16" spans="1:14" ht="30" customHeight="1">
      <c r="A16" s="94"/>
      <c r="B16" s="38" t="str">
        <f>IF(INSTRUCTIONS!$B32="",INSTRUCTIONS!$A32,INSTRUCTIONS!$B32)</f>
        <v xml:space="preserve">Question 8: </v>
      </c>
      <c r="C16" s="23" t="e">
        <f ca="1">IF(C$5&gt;0,COUNTIF(INDIRECT(C$3&amp;"!$o$4:$o$250"),"NO"),NA())</f>
        <v>#N/A</v>
      </c>
      <c r="D16" s="23" t="e">
        <f t="shared" ref="D16:N16" ca="1" si="12">IF(D$5&gt;0,COUNTIF(INDIRECT(D$3&amp;"!$o$4:$o$250"),"NO"),NA())</f>
        <v>#N/A</v>
      </c>
      <c r="E16" s="23" t="e">
        <f t="shared" ca="1" si="12"/>
        <v>#N/A</v>
      </c>
      <c r="F16" s="23" t="e">
        <f t="shared" ca="1" si="12"/>
        <v>#N/A</v>
      </c>
      <c r="G16" s="23" t="e">
        <f t="shared" ca="1" si="12"/>
        <v>#N/A</v>
      </c>
      <c r="H16" s="23" t="e">
        <f t="shared" ca="1" si="12"/>
        <v>#N/A</v>
      </c>
      <c r="I16" s="23" t="e">
        <f t="shared" ca="1" si="12"/>
        <v>#N/A</v>
      </c>
      <c r="J16" s="23" t="e">
        <f t="shared" ca="1" si="12"/>
        <v>#N/A</v>
      </c>
      <c r="K16" s="23" t="e">
        <f t="shared" ca="1" si="12"/>
        <v>#N/A</v>
      </c>
      <c r="L16" s="23" t="e">
        <f t="shared" ca="1" si="12"/>
        <v>#N/A</v>
      </c>
      <c r="M16" s="23" t="e">
        <f t="shared" ca="1" si="12"/>
        <v>#N/A</v>
      </c>
      <c r="N16" s="23" t="e">
        <f t="shared" ca="1" si="12"/>
        <v>#N/A</v>
      </c>
    </row>
    <row r="17" spans="1:14" ht="30" customHeight="1">
      <c r="A17" s="94"/>
      <c r="B17" s="38" t="str">
        <f>IF(INSTRUCTIONS!$B33="",INSTRUCTIONS!$A33,INSTRUCTIONS!$B33)</f>
        <v xml:space="preserve">Question 9: </v>
      </c>
      <c r="C17" s="23" t="e">
        <f ca="1">IF(C$5&gt;0,COUNTIF(INDIRECT(C$3&amp;"!$p$4:$p$250"),"NO"),NA())</f>
        <v>#N/A</v>
      </c>
      <c r="D17" s="23" t="e">
        <f t="shared" ref="D17:N17" ca="1" si="13">IF(D$5&gt;0,COUNTIF(INDIRECT(D$3&amp;"!$p$4:$p$250"),"NO"),NA())</f>
        <v>#N/A</v>
      </c>
      <c r="E17" s="23" t="e">
        <f t="shared" ca="1" si="13"/>
        <v>#N/A</v>
      </c>
      <c r="F17" s="23" t="e">
        <f t="shared" ca="1" si="13"/>
        <v>#N/A</v>
      </c>
      <c r="G17" s="23" t="e">
        <f t="shared" ca="1" si="13"/>
        <v>#N/A</v>
      </c>
      <c r="H17" s="23" t="e">
        <f t="shared" ca="1" si="13"/>
        <v>#N/A</v>
      </c>
      <c r="I17" s="23" t="e">
        <f t="shared" ca="1" si="13"/>
        <v>#N/A</v>
      </c>
      <c r="J17" s="23" t="e">
        <f t="shared" ca="1" si="13"/>
        <v>#N/A</v>
      </c>
      <c r="K17" s="23" t="e">
        <f t="shared" ca="1" si="13"/>
        <v>#N/A</v>
      </c>
      <c r="L17" s="23" t="e">
        <f t="shared" ca="1" si="13"/>
        <v>#N/A</v>
      </c>
      <c r="M17" s="23" t="e">
        <f t="shared" ca="1" si="13"/>
        <v>#N/A</v>
      </c>
      <c r="N17" s="23" t="e">
        <f t="shared" ca="1" si="13"/>
        <v>#N/A</v>
      </c>
    </row>
    <row r="18" spans="1:14" ht="30" customHeight="1">
      <c r="A18" s="94"/>
      <c r="B18" s="38" t="str">
        <f>IF(INSTRUCTIONS!$B34="",INSTRUCTIONS!$A34,INSTRUCTIONS!$B34)</f>
        <v xml:space="preserve">Question 10: </v>
      </c>
      <c r="C18" s="23" t="e">
        <f ca="1">IF(C$5&gt;0,COUNTIF(INDIRECT(C$3&amp;"!$q$4:$q$250"),"NO"),NA())</f>
        <v>#N/A</v>
      </c>
      <c r="D18" s="23" t="e">
        <f t="shared" ref="D18:N18" ca="1" si="14">IF(D$5&gt;0,COUNTIF(INDIRECT(D$3&amp;"!$q$4:$q$250"),"NO"),NA())</f>
        <v>#N/A</v>
      </c>
      <c r="E18" s="23" t="e">
        <f t="shared" ca="1" si="14"/>
        <v>#N/A</v>
      </c>
      <c r="F18" s="23" t="e">
        <f t="shared" ca="1" si="14"/>
        <v>#N/A</v>
      </c>
      <c r="G18" s="23" t="e">
        <f t="shared" ca="1" si="14"/>
        <v>#N/A</v>
      </c>
      <c r="H18" s="23" t="e">
        <f t="shared" ca="1" si="14"/>
        <v>#N/A</v>
      </c>
      <c r="I18" s="23" t="e">
        <f t="shared" ca="1" si="14"/>
        <v>#N/A</v>
      </c>
      <c r="J18" s="23" t="e">
        <f t="shared" ca="1" si="14"/>
        <v>#N/A</v>
      </c>
      <c r="K18" s="23" t="e">
        <f t="shared" ca="1" si="14"/>
        <v>#N/A</v>
      </c>
      <c r="L18" s="23" t="e">
        <f t="shared" ca="1" si="14"/>
        <v>#N/A</v>
      </c>
      <c r="M18" s="23" t="e">
        <f t="shared" ca="1" si="14"/>
        <v>#N/A</v>
      </c>
      <c r="N18" s="23" t="e">
        <f t="shared" ca="1" si="14"/>
        <v>#N/A</v>
      </c>
    </row>
    <row r="19" spans="1:14" ht="30" customHeight="1">
      <c r="A19" s="94"/>
      <c r="B19" s="38" t="str">
        <f>IF(INSTRUCTIONS!$B35="",INSTRUCTIONS!$A35,INSTRUCTIONS!$B35)</f>
        <v xml:space="preserve">Question 11: </v>
      </c>
      <c r="C19" s="23" t="e">
        <f ca="1">IF(C$5&gt;0,COUNTIF(INDIRECT(C$3&amp;"!$r$4:$r$250"),"NO"),NA())</f>
        <v>#N/A</v>
      </c>
      <c r="D19" s="23" t="e">
        <f t="shared" ref="D19:N19" ca="1" si="15">IF(D$5&gt;0,COUNTIF(INDIRECT(D$3&amp;"!$r$4:$r$250"),"NO"),NA())</f>
        <v>#N/A</v>
      </c>
      <c r="E19" s="23" t="e">
        <f t="shared" ca="1" si="15"/>
        <v>#N/A</v>
      </c>
      <c r="F19" s="23" t="e">
        <f t="shared" ca="1" si="15"/>
        <v>#N/A</v>
      </c>
      <c r="G19" s="23" t="e">
        <f t="shared" ca="1" si="15"/>
        <v>#N/A</v>
      </c>
      <c r="H19" s="23" t="e">
        <f t="shared" ca="1" si="15"/>
        <v>#N/A</v>
      </c>
      <c r="I19" s="23" t="e">
        <f t="shared" ca="1" si="15"/>
        <v>#N/A</v>
      </c>
      <c r="J19" s="23" t="e">
        <f t="shared" ca="1" si="15"/>
        <v>#N/A</v>
      </c>
      <c r="K19" s="23" t="e">
        <f t="shared" ca="1" si="15"/>
        <v>#N/A</v>
      </c>
      <c r="L19" s="23" t="e">
        <f t="shared" ca="1" si="15"/>
        <v>#N/A</v>
      </c>
      <c r="M19" s="23" t="e">
        <f t="shared" ca="1" si="15"/>
        <v>#N/A</v>
      </c>
      <c r="N19" s="23" t="e">
        <f t="shared" ca="1" si="15"/>
        <v>#N/A</v>
      </c>
    </row>
    <row r="20" spans="1:14" ht="30" customHeight="1">
      <c r="A20" s="94"/>
      <c r="B20" s="38" t="str">
        <f>IF(INSTRUCTIONS!$B36="",INSTRUCTIONS!$A36,INSTRUCTIONS!$B36)</f>
        <v xml:space="preserve">Question 12: </v>
      </c>
      <c r="C20" s="23" t="e">
        <f ca="1">IF(C$5&gt;0,COUNTIF(INDIRECT(C$3&amp;"!$s$4:$s$250"),"NO"),NA())</f>
        <v>#N/A</v>
      </c>
      <c r="D20" s="23" t="e">
        <f t="shared" ref="D20:N20" ca="1" si="16">IF(D$5&gt;0,COUNTIF(INDIRECT(D$3&amp;"!$s$4:$s$250"),"NO"),NA())</f>
        <v>#N/A</v>
      </c>
      <c r="E20" s="23" t="e">
        <f t="shared" ca="1" si="16"/>
        <v>#N/A</v>
      </c>
      <c r="F20" s="23" t="e">
        <f t="shared" ca="1" si="16"/>
        <v>#N/A</v>
      </c>
      <c r="G20" s="23" t="e">
        <f t="shared" ca="1" si="16"/>
        <v>#N/A</v>
      </c>
      <c r="H20" s="23" t="e">
        <f t="shared" ca="1" si="16"/>
        <v>#N/A</v>
      </c>
      <c r="I20" s="23" t="e">
        <f t="shared" ca="1" si="16"/>
        <v>#N/A</v>
      </c>
      <c r="J20" s="23" t="e">
        <f t="shared" ca="1" si="16"/>
        <v>#N/A</v>
      </c>
      <c r="K20" s="23" t="e">
        <f t="shared" ca="1" si="16"/>
        <v>#N/A</v>
      </c>
      <c r="L20" s="23" t="e">
        <f t="shared" ca="1" si="16"/>
        <v>#N/A</v>
      </c>
      <c r="M20" s="23" t="e">
        <f t="shared" ca="1" si="16"/>
        <v>#N/A</v>
      </c>
      <c r="N20" s="23" t="e">
        <f t="shared" ca="1" si="16"/>
        <v>#N/A</v>
      </c>
    </row>
    <row r="21" spans="1:14" ht="30" customHeight="1">
      <c r="A21" s="94"/>
      <c r="B21" s="38" t="str">
        <f>IF(INSTRUCTIONS!$B37="",INSTRUCTIONS!$A37,INSTRUCTIONS!$B37)</f>
        <v xml:space="preserve">Question 13: </v>
      </c>
      <c r="C21" s="23" t="e">
        <f ca="1">IF(C$5&gt;0,COUNTIF(INDIRECT(C$3&amp;"!$t$4:$t$250"),"NO"),NA())</f>
        <v>#N/A</v>
      </c>
      <c r="D21" s="23" t="e">
        <f t="shared" ref="D21:N21" ca="1" si="17">IF(D$5&gt;0,COUNTIF(INDIRECT(D$3&amp;"!$t$4:$t$250"),"NO"),NA())</f>
        <v>#N/A</v>
      </c>
      <c r="E21" s="23" t="e">
        <f t="shared" ca="1" si="17"/>
        <v>#N/A</v>
      </c>
      <c r="F21" s="23" t="e">
        <f t="shared" ca="1" si="17"/>
        <v>#N/A</v>
      </c>
      <c r="G21" s="23" t="e">
        <f t="shared" ca="1" si="17"/>
        <v>#N/A</v>
      </c>
      <c r="H21" s="23" t="e">
        <f t="shared" ca="1" si="17"/>
        <v>#N/A</v>
      </c>
      <c r="I21" s="23" t="e">
        <f t="shared" ca="1" si="17"/>
        <v>#N/A</v>
      </c>
      <c r="J21" s="23" t="e">
        <f t="shared" ca="1" si="17"/>
        <v>#N/A</v>
      </c>
      <c r="K21" s="23" t="e">
        <f t="shared" ca="1" si="17"/>
        <v>#N/A</v>
      </c>
      <c r="L21" s="23" t="e">
        <f t="shared" ca="1" si="17"/>
        <v>#N/A</v>
      </c>
      <c r="M21" s="23" t="e">
        <f t="shared" ca="1" si="17"/>
        <v>#N/A</v>
      </c>
      <c r="N21" s="23" t="e">
        <f t="shared" ca="1" si="17"/>
        <v>#N/A</v>
      </c>
    </row>
    <row r="22" spans="1:14" ht="30" customHeight="1">
      <c r="A22" s="94"/>
      <c r="B22" s="38" t="str">
        <f>IF(INSTRUCTIONS!$B38="",INSTRUCTIONS!$A38,INSTRUCTIONS!$B38)</f>
        <v xml:space="preserve">Question 14: </v>
      </c>
      <c r="C22" s="23" t="e">
        <f ca="1">IF(C$5&gt;0,COUNTIF(INDIRECT(C$3&amp;"!$u$4:$u$250"),"NO"),NA())</f>
        <v>#N/A</v>
      </c>
      <c r="D22" s="23" t="e">
        <f t="shared" ref="D22:N22" ca="1" si="18">IF(D$5&gt;0,COUNTIF(INDIRECT(D$3&amp;"!$u$4:$u$250"),"NO"),NA())</f>
        <v>#N/A</v>
      </c>
      <c r="E22" s="23" t="e">
        <f t="shared" ca="1" si="18"/>
        <v>#N/A</v>
      </c>
      <c r="F22" s="23" t="e">
        <f t="shared" ca="1" si="18"/>
        <v>#N/A</v>
      </c>
      <c r="G22" s="23" t="e">
        <f t="shared" ca="1" si="18"/>
        <v>#N/A</v>
      </c>
      <c r="H22" s="23" t="e">
        <f t="shared" ca="1" si="18"/>
        <v>#N/A</v>
      </c>
      <c r="I22" s="23" t="e">
        <f t="shared" ca="1" si="18"/>
        <v>#N/A</v>
      </c>
      <c r="J22" s="23" t="e">
        <f t="shared" ca="1" si="18"/>
        <v>#N/A</v>
      </c>
      <c r="K22" s="23" t="e">
        <f t="shared" ca="1" si="18"/>
        <v>#N/A</v>
      </c>
      <c r="L22" s="23" t="e">
        <f t="shared" ca="1" si="18"/>
        <v>#N/A</v>
      </c>
      <c r="M22" s="23" t="e">
        <f t="shared" ca="1" si="18"/>
        <v>#N/A</v>
      </c>
      <c r="N22" s="23" t="e">
        <f t="shared" ca="1" si="18"/>
        <v>#N/A</v>
      </c>
    </row>
    <row r="23" spans="1:14" ht="30" customHeight="1">
      <c r="A23" s="94"/>
      <c r="B23" s="38" t="str">
        <f>IF(INSTRUCTIONS!$B39="",INSTRUCTIONS!$A39,INSTRUCTIONS!$B39)</f>
        <v xml:space="preserve">Question 15: </v>
      </c>
      <c r="C23" s="23" t="e">
        <f ca="1">IF(C$5&gt;0,COUNTIF(INDIRECT(C$3&amp;"!$v$4:$v$250"),"NO"),NA())</f>
        <v>#N/A</v>
      </c>
      <c r="D23" s="23" t="e">
        <f t="shared" ref="D23:N23" ca="1" si="19">IF(D$5&gt;0,COUNTIF(INDIRECT(D$3&amp;"!$v$4:$v$250"),"NO"),NA())</f>
        <v>#N/A</v>
      </c>
      <c r="E23" s="23" t="e">
        <f t="shared" ca="1" si="19"/>
        <v>#N/A</v>
      </c>
      <c r="F23" s="23" t="e">
        <f t="shared" ca="1" si="19"/>
        <v>#N/A</v>
      </c>
      <c r="G23" s="23" t="e">
        <f t="shared" ca="1" si="19"/>
        <v>#N/A</v>
      </c>
      <c r="H23" s="23" t="e">
        <f t="shared" ca="1" si="19"/>
        <v>#N/A</v>
      </c>
      <c r="I23" s="23" t="e">
        <f t="shared" ca="1" si="19"/>
        <v>#N/A</v>
      </c>
      <c r="J23" s="23" t="e">
        <f t="shared" ca="1" si="19"/>
        <v>#N/A</v>
      </c>
      <c r="K23" s="23" t="e">
        <f t="shared" ca="1" si="19"/>
        <v>#N/A</v>
      </c>
      <c r="L23" s="23" t="e">
        <f t="shared" ca="1" si="19"/>
        <v>#N/A</v>
      </c>
      <c r="M23" s="23" t="e">
        <f t="shared" ca="1" si="19"/>
        <v>#N/A</v>
      </c>
      <c r="N23" s="23" t="e">
        <f t="shared" ca="1" si="19"/>
        <v>#N/A</v>
      </c>
    </row>
    <row r="24" spans="1:14" ht="30" customHeight="1">
      <c r="A24" s="94"/>
      <c r="B24" s="38" t="str">
        <f>IF(INSTRUCTIONS!$B40="",INSTRUCTIONS!$A40,INSTRUCTIONS!$B40)</f>
        <v xml:space="preserve">Question 16: </v>
      </c>
      <c r="C24" s="23" t="e">
        <f ca="1">IF(C$5&gt;0,COUNTIF(INDIRECT(C$3&amp;"!$w$4:$w$250"),"NO"),NA())</f>
        <v>#N/A</v>
      </c>
      <c r="D24" s="23" t="e">
        <f t="shared" ref="D24:N24" ca="1" si="20">IF(D$5&gt;0,COUNTIF(INDIRECT(D$3&amp;"!$w$4:$w$250"),"NO"),NA())</f>
        <v>#N/A</v>
      </c>
      <c r="E24" s="23" t="e">
        <f t="shared" ca="1" si="20"/>
        <v>#N/A</v>
      </c>
      <c r="F24" s="23" t="e">
        <f t="shared" ca="1" si="20"/>
        <v>#N/A</v>
      </c>
      <c r="G24" s="23" t="e">
        <f t="shared" ca="1" si="20"/>
        <v>#N/A</v>
      </c>
      <c r="H24" s="23" t="e">
        <f t="shared" ca="1" si="20"/>
        <v>#N/A</v>
      </c>
      <c r="I24" s="23" t="e">
        <f t="shared" ca="1" si="20"/>
        <v>#N/A</v>
      </c>
      <c r="J24" s="23" t="e">
        <f t="shared" ca="1" si="20"/>
        <v>#N/A</v>
      </c>
      <c r="K24" s="23" t="e">
        <f t="shared" ca="1" si="20"/>
        <v>#N/A</v>
      </c>
      <c r="L24" s="23" t="e">
        <f t="shared" ca="1" si="20"/>
        <v>#N/A</v>
      </c>
      <c r="M24" s="23" t="e">
        <f t="shared" ca="1" si="20"/>
        <v>#N/A</v>
      </c>
      <c r="N24" s="23" t="e">
        <f t="shared" ca="1" si="20"/>
        <v>#N/A</v>
      </c>
    </row>
    <row r="25" spans="1:14" ht="30" customHeight="1">
      <c r="A25" s="94"/>
      <c r="B25" s="38" t="str">
        <f>IF(INSTRUCTIONS!$B41="",INSTRUCTIONS!$A41,INSTRUCTIONS!$B41)</f>
        <v xml:space="preserve">Question 17: </v>
      </c>
      <c r="C25" s="23" t="e">
        <f ca="1">IF(C$5&gt;0,COUNTIF(INDIRECT(C$3&amp;"!$x$4:$x$250"),"NO"),NA())</f>
        <v>#N/A</v>
      </c>
      <c r="D25" s="23" t="e">
        <f t="shared" ref="D25:N25" ca="1" si="21">IF(D$5&gt;0,COUNTIF(INDIRECT(D$3&amp;"!$x$4:$x$250"),"NO"),NA())</f>
        <v>#N/A</v>
      </c>
      <c r="E25" s="23" t="e">
        <f t="shared" ca="1" si="21"/>
        <v>#N/A</v>
      </c>
      <c r="F25" s="23" t="e">
        <f t="shared" ca="1" si="21"/>
        <v>#N/A</v>
      </c>
      <c r="G25" s="23" t="e">
        <f t="shared" ca="1" si="21"/>
        <v>#N/A</v>
      </c>
      <c r="H25" s="23" t="e">
        <f t="shared" ca="1" si="21"/>
        <v>#N/A</v>
      </c>
      <c r="I25" s="23" t="e">
        <f t="shared" ca="1" si="21"/>
        <v>#N/A</v>
      </c>
      <c r="J25" s="23" t="e">
        <f t="shared" ca="1" si="21"/>
        <v>#N/A</v>
      </c>
      <c r="K25" s="23" t="e">
        <f t="shared" ca="1" si="21"/>
        <v>#N/A</v>
      </c>
      <c r="L25" s="23" t="e">
        <f t="shared" ca="1" si="21"/>
        <v>#N/A</v>
      </c>
      <c r="M25" s="23" t="e">
        <f t="shared" ca="1" si="21"/>
        <v>#N/A</v>
      </c>
      <c r="N25" s="23" t="e">
        <f t="shared" ca="1" si="21"/>
        <v>#N/A</v>
      </c>
    </row>
    <row r="26" spans="1:14" ht="30" customHeight="1">
      <c r="A26" s="94"/>
      <c r="B26" s="38" t="str">
        <f>IF(INSTRUCTIONS!$B42="",INSTRUCTIONS!$A42,INSTRUCTIONS!$B42)</f>
        <v xml:space="preserve">Question 18: </v>
      </c>
      <c r="C26" s="23" t="e">
        <f ca="1">IF(C$5&gt;0,COUNTIF(INDIRECT(C$3&amp;"!$y$4:$y$250"),"NO"),NA())</f>
        <v>#N/A</v>
      </c>
      <c r="D26" s="23" t="e">
        <f t="shared" ref="D26:N26" ca="1" si="22">IF(D$5&gt;0,COUNTIF(INDIRECT(D$3&amp;"!$y$4:$y$250"),"NO"),NA())</f>
        <v>#N/A</v>
      </c>
      <c r="E26" s="23" t="e">
        <f t="shared" ca="1" si="22"/>
        <v>#N/A</v>
      </c>
      <c r="F26" s="23" t="e">
        <f t="shared" ca="1" si="22"/>
        <v>#N/A</v>
      </c>
      <c r="G26" s="23" t="e">
        <f t="shared" ca="1" si="22"/>
        <v>#N/A</v>
      </c>
      <c r="H26" s="23" t="e">
        <f t="shared" ca="1" si="22"/>
        <v>#N/A</v>
      </c>
      <c r="I26" s="23" t="e">
        <f t="shared" ca="1" si="22"/>
        <v>#N/A</v>
      </c>
      <c r="J26" s="23" t="e">
        <f t="shared" ca="1" si="22"/>
        <v>#N/A</v>
      </c>
      <c r="K26" s="23" t="e">
        <f t="shared" ca="1" si="22"/>
        <v>#N/A</v>
      </c>
      <c r="L26" s="23" t="e">
        <f t="shared" ca="1" si="22"/>
        <v>#N/A</v>
      </c>
      <c r="M26" s="23" t="e">
        <f t="shared" ca="1" si="22"/>
        <v>#N/A</v>
      </c>
      <c r="N26" s="23" t="e">
        <f t="shared" ca="1" si="22"/>
        <v>#N/A</v>
      </c>
    </row>
    <row r="27" spans="1:14" ht="30" customHeight="1">
      <c r="A27" s="94"/>
      <c r="B27" s="38" t="str">
        <f>IF(INSTRUCTIONS!$B43="",INSTRUCTIONS!$A43,INSTRUCTIONS!$B43)</f>
        <v xml:space="preserve">Question 19: </v>
      </c>
      <c r="C27" s="23" t="e">
        <f ca="1">IF(C$5&gt;0,COUNTIF(INDIRECT(C$3&amp;"!$z$4:$z$250"),"NO"),NA())</f>
        <v>#N/A</v>
      </c>
      <c r="D27" s="23" t="e">
        <f t="shared" ref="D27:N27" ca="1" si="23">IF(D$5&gt;0,COUNTIF(INDIRECT(D$3&amp;"!$z$4:$z$250"),"NO"),NA())</f>
        <v>#N/A</v>
      </c>
      <c r="E27" s="23" t="e">
        <f t="shared" ca="1" si="23"/>
        <v>#N/A</v>
      </c>
      <c r="F27" s="23" t="e">
        <f t="shared" ca="1" si="23"/>
        <v>#N/A</v>
      </c>
      <c r="G27" s="23" t="e">
        <f t="shared" ca="1" si="23"/>
        <v>#N/A</v>
      </c>
      <c r="H27" s="23" t="e">
        <f t="shared" ca="1" si="23"/>
        <v>#N/A</v>
      </c>
      <c r="I27" s="23" t="e">
        <f t="shared" ca="1" si="23"/>
        <v>#N/A</v>
      </c>
      <c r="J27" s="23" t="e">
        <f t="shared" ca="1" si="23"/>
        <v>#N/A</v>
      </c>
      <c r="K27" s="23" t="e">
        <f t="shared" ca="1" si="23"/>
        <v>#N/A</v>
      </c>
      <c r="L27" s="23" t="e">
        <f t="shared" ca="1" si="23"/>
        <v>#N/A</v>
      </c>
      <c r="M27" s="23" t="e">
        <f t="shared" ca="1" si="23"/>
        <v>#N/A</v>
      </c>
      <c r="N27" s="23" t="e">
        <f t="shared" ca="1" si="23"/>
        <v>#N/A</v>
      </c>
    </row>
    <row r="28" spans="1:14" ht="30" customHeight="1">
      <c r="A28" s="94"/>
      <c r="B28" s="38" t="str">
        <f>IF(INSTRUCTIONS!$B44="",INSTRUCTIONS!$A44,INSTRUCTIONS!$B44)</f>
        <v xml:space="preserve">Question 20: </v>
      </c>
      <c r="C28" s="23" t="e">
        <f ca="1">IF(C$5&gt;0,COUNTIF(INDIRECT(C$3&amp;"!$aa$4:$aa$250"),"NO"),NA())</f>
        <v>#N/A</v>
      </c>
      <c r="D28" s="23" t="e">
        <f t="shared" ref="D28:N28" ca="1" si="24">IF(D$5&gt;0,COUNTIF(INDIRECT(D$3&amp;"!$aa$4:$aa$250"),"NO"),NA())</f>
        <v>#N/A</v>
      </c>
      <c r="E28" s="23" t="e">
        <f t="shared" ca="1" si="24"/>
        <v>#N/A</v>
      </c>
      <c r="F28" s="23" t="e">
        <f t="shared" ca="1" si="24"/>
        <v>#N/A</v>
      </c>
      <c r="G28" s="23" t="e">
        <f t="shared" ca="1" si="24"/>
        <v>#N/A</v>
      </c>
      <c r="H28" s="23" t="e">
        <f t="shared" ca="1" si="24"/>
        <v>#N/A</v>
      </c>
      <c r="I28" s="23" t="e">
        <f t="shared" ca="1" si="24"/>
        <v>#N/A</v>
      </c>
      <c r="J28" s="23" t="e">
        <f t="shared" ca="1" si="24"/>
        <v>#N/A</v>
      </c>
      <c r="K28" s="23" t="e">
        <f t="shared" ca="1" si="24"/>
        <v>#N/A</v>
      </c>
      <c r="L28" s="23" t="e">
        <f t="shared" ca="1" si="24"/>
        <v>#N/A</v>
      </c>
      <c r="M28" s="23" t="e">
        <f t="shared" ca="1" si="24"/>
        <v>#N/A</v>
      </c>
      <c r="N28" s="23" t="e">
        <f t="shared" ca="1" si="24"/>
        <v>#N/A</v>
      </c>
    </row>
    <row r="31" spans="1:14">
      <c r="B31" s="57" t="str">
        <f>IF(ISBLANK(INSTRUCTIONS!$B$21)=TRUE,"GOAL RATE: ","GOAL RATE: "&amp;TEXT(INSTRUCTIONS!$B$21,"0%"))</f>
        <v xml:space="preserve">GOAL RATE: </v>
      </c>
      <c r="C31" s="58" t="e">
        <f>IF(ISBLANK(INSTRUCTIONS!$B$21)=TRUE,NA(),INSTRUCTIONS!$B$21)</f>
        <v>#N/A</v>
      </c>
      <c r="D31" s="58" t="e">
        <f>IF(ISBLANK(INSTRUCTIONS!$B$21)=TRUE,NA(),INSTRUCTIONS!$B$21)</f>
        <v>#N/A</v>
      </c>
      <c r="E31" s="58" t="e">
        <f>IF(ISBLANK(INSTRUCTIONS!$B$21)=TRUE,NA(),INSTRUCTIONS!$B$21)</f>
        <v>#N/A</v>
      </c>
      <c r="F31" s="58" t="e">
        <f>IF(ISBLANK(INSTRUCTIONS!$B$21)=TRUE,NA(),INSTRUCTIONS!$B$21)</f>
        <v>#N/A</v>
      </c>
      <c r="G31" s="58" t="e">
        <f>IF(ISBLANK(INSTRUCTIONS!$B$21)=TRUE,NA(),INSTRUCTIONS!$B$21)</f>
        <v>#N/A</v>
      </c>
      <c r="H31" s="58" t="e">
        <f>IF(ISBLANK(INSTRUCTIONS!$B$21)=TRUE,NA(),INSTRUCTIONS!$B$21)</f>
        <v>#N/A</v>
      </c>
      <c r="I31" s="58" t="e">
        <f>IF(ISBLANK(INSTRUCTIONS!$B$21)=TRUE,NA(),INSTRUCTIONS!$B$21)</f>
        <v>#N/A</v>
      </c>
      <c r="J31" s="58" t="e">
        <f>IF(ISBLANK(INSTRUCTIONS!$B$21)=TRUE,NA(),INSTRUCTIONS!$B$21)</f>
        <v>#N/A</v>
      </c>
      <c r="K31" s="58" t="e">
        <f>IF(ISBLANK(INSTRUCTIONS!$B$21)=TRUE,NA(),INSTRUCTIONS!$B$21)</f>
        <v>#N/A</v>
      </c>
      <c r="L31" s="58" t="e">
        <f>IF(ISBLANK(INSTRUCTIONS!$B$21)=TRUE,NA(),INSTRUCTIONS!$B$21)</f>
        <v>#N/A</v>
      </c>
      <c r="M31" s="58" t="e">
        <f>IF(ISBLANK(INSTRUCTIONS!$B$21)=TRUE,NA(),INSTRUCTIONS!$B$21)</f>
        <v>#N/A</v>
      </c>
      <c r="N31" s="58" t="e">
        <f>IF(ISBLANK(INSTRUCTIONS!$B$21)=TRUE,NA(),INSTRUCTIONS!$B$21)</f>
        <v>#N/A</v>
      </c>
    </row>
    <row r="46" spans="1:13" ht="15.75" thickBot="1"/>
    <row r="47" spans="1:13" ht="15.75" hidden="1" thickBot="1">
      <c r="B47" s="13"/>
      <c r="C47" s="108" t="e">
        <f>INDEX($C$3:$N$3,MATCH($C$48,month_list,0))</f>
        <v>#N/A</v>
      </c>
      <c r="D47" s="108"/>
      <c r="E47" s="108"/>
      <c r="F47" s="108"/>
      <c r="G47" s="108"/>
      <c r="H47" s="108" t="e">
        <f>INDEX($C$3:$N$3,MATCH($H$48,month_list,0))</f>
        <v>#N/A</v>
      </c>
      <c r="I47" s="108"/>
      <c r="J47" s="108"/>
      <c r="K47" s="108"/>
      <c r="L47" s="108"/>
    </row>
    <row r="48" spans="1:13" ht="24" thickBot="1">
      <c r="A48" s="104" t="s">
        <v>2721</v>
      </c>
      <c r="B48" s="104"/>
      <c r="C48" s="105"/>
      <c r="D48" s="106"/>
      <c r="E48" s="106"/>
      <c r="F48" s="106"/>
      <c r="G48" s="107"/>
      <c r="H48" s="105"/>
      <c r="I48" s="106"/>
      <c r="J48" s="106"/>
      <c r="K48" s="106"/>
      <c r="L48" s="107"/>
      <c r="M48" s="63"/>
    </row>
    <row r="49" spans="1:12">
      <c r="A49" s="99" t="s">
        <v>2722</v>
      </c>
      <c r="B49" s="59" t="s">
        <v>2723</v>
      </c>
      <c r="C49" s="60" t="str">
        <f>IF($C$48="","",C48)</f>
        <v/>
      </c>
      <c r="D49" s="60" t="str">
        <f>IF($C$48="","",C50+1)</f>
        <v/>
      </c>
      <c r="E49" s="60" t="str">
        <f t="shared" ref="E49:F49" si="25">IF($C$48="","",D50+1)</f>
        <v/>
      </c>
      <c r="F49" s="60" t="str">
        <f t="shared" si="25"/>
        <v/>
      </c>
      <c r="G49" s="60" t="str">
        <f>IF($C$48="","",F50+1)</f>
        <v/>
      </c>
      <c r="H49" s="60" t="str">
        <f>IF($H$48="","",H48)</f>
        <v/>
      </c>
      <c r="I49" s="60" t="str">
        <f>IF($H$48="","",H50+1)</f>
        <v/>
      </c>
      <c r="J49" s="60" t="str">
        <f t="shared" ref="J49:K49" si="26">IF($H$48="","",I50+1)</f>
        <v/>
      </c>
      <c r="K49" s="60" t="str">
        <f t="shared" si="26"/>
        <v/>
      </c>
      <c r="L49" s="60" t="str">
        <f>IF($H$48="","",K50+1)</f>
        <v/>
      </c>
    </row>
    <row r="50" spans="1:12">
      <c r="A50" s="100"/>
      <c r="B50" s="59" t="s">
        <v>2724</v>
      </c>
      <c r="C50" s="61" t="str">
        <f>IF($C$48="","",C48+(7-WEEKDAY(C48)))</f>
        <v/>
      </c>
      <c r="D50" s="61" t="str">
        <f>IF($C$48="","",C50+6)</f>
        <v/>
      </c>
      <c r="E50" s="61" t="str">
        <f>IF($C$48="","",D50+6)</f>
        <v/>
      </c>
      <c r="F50" s="61" t="str">
        <f>IF($C$48="","",E50+6)</f>
        <v/>
      </c>
      <c r="G50" s="61" t="str">
        <f>IF($C$48="","",EOMONTH(C49,0))</f>
        <v/>
      </c>
      <c r="H50" s="61" t="str">
        <f>IF($H$48="","",H48+(7-WEEKDAY(H48)))</f>
        <v/>
      </c>
      <c r="I50" s="61" t="str">
        <f>IF($H$48="","",H50+6)</f>
        <v/>
      </c>
      <c r="J50" s="61" t="str">
        <f>IF($H$48="","",I50+6)</f>
        <v/>
      </c>
      <c r="K50" s="61" t="str">
        <f>IF($H$48="","",J50+6)</f>
        <v/>
      </c>
      <c r="L50" s="61" t="str">
        <f>IF($H$48="","",EOMONTH(H49,0))</f>
        <v/>
      </c>
    </row>
    <row r="51" spans="1:12">
      <c r="A51" s="101" t="s">
        <v>2716</v>
      </c>
      <c r="B51" s="15" t="s">
        <v>2717</v>
      </c>
      <c r="C51" s="18" t="e">
        <f ca="1">COUNTIFS(INDIRECT($C$47&amp;"!$AB$4:$AB$250"),"&gt;=0",INDIRECT($C$47&amp;"!$E$4:$E$250"),"&lt;="&amp;C$50,INDIRECT($C$47&amp;"!$E$4:$E$250"),"&gt;="&amp;C$49)</f>
        <v>#N/A</v>
      </c>
      <c r="D51" s="18" t="e">
        <f ca="1">COUNTIFS(INDIRECT($C$47&amp;"!$AB$4:$AB$250"),"&gt;=0",INDIRECT($C$47&amp;"!$E$4:$E$250"),"&lt;="&amp;D$50,INDIRECT($C$47&amp;"!$E$4:$E$250"),"&gt;="&amp;D$49)</f>
        <v>#N/A</v>
      </c>
      <c r="E51" s="18" t="e">
        <f ca="1">COUNTIFS(INDIRECT($C$47&amp;"!$AB$4:$AB$250"),"&gt;=0",INDIRECT($C$47&amp;"!$E$4:$E$250"),"&lt;="&amp;E$50,INDIRECT($C$47&amp;"!$E$4:$E$250"),"&gt;="&amp;E$49)</f>
        <v>#N/A</v>
      </c>
      <c r="F51" s="18" t="e">
        <f ca="1">COUNTIFS(INDIRECT($C$47&amp;"!$AB$4:$AB$250"),"&gt;=0",INDIRECT($C$47&amp;"!$E$4:$E$250"),"&lt;="&amp;F$50,INDIRECT($C$47&amp;"!$E$4:$E$250"),"&gt;="&amp;F$49)</f>
        <v>#N/A</v>
      </c>
      <c r="G51" s="18" t="e">
        <f ca="1">COUNTIFS(INDIRECT($C$47&amp;"!$AB$4:$AB$250"),"&gt;=0",INDIRECT($C$47&amp;"!$E$4:$E$250"),"&lt;="&amp;G$50,INDIRECT($C$47&amp;"!$E$4:$E$250"),"&gt;="&amp;G$49)</f>
        <v>#N/A</v>
      </c>
      <c r="H51" s="18" t="e">
        <f ca="1">COUNTIFS(INDIRECT($H$47&amp;"!$AB$4:$AB$250"),"&gt;=0",INDIRECT($H$47&amp;"!$E$4:$E$250"),"&lt;="&amp;H$50,INDIRECT($H$47&amp;"!$E$4:$E$250"),"&gt;="&amp;H$49)</f>
        <v>#N/A</v>
      </c>
      <c r="I51" s="18" t="e">
        <f ca="1">COUNTIFS(INDIRECT($H$47&amp;"!$AB$4:$AB$250"),"&gt;=0",INDIRECT($H$47&amp;"!$E$4:$E$250"),"&lt;="&amp;I$50,INDIRECT($H$47&amp;"!$E$4:$E$250"),"&gt;="&amp;I$49)</f>
        <v>#N/A</v>
      </c>
      <c r="J51" s="18" t="e">
        <f ca="1">COUNTIFS(INDIRECT($H$47&amp;"!$AB$4:$AB$250"),"&gt;=0",INDIRECT($H$47&amp;"!$E$4:$E$250"),"&lt;="&amp;J$50,INDIRECT($H$47&amp;"!$E$4:$E$250"),"&gt;="&amp;J$49)</f>
        <v>#N/A</v>
      </c>
      <c r="K51" s="18" t="e">
        <f ca="1">COUNTIFS(INDIRECT($H$47&amp;"!$AB$4:$AB$250"),"&gt;=0",INDIRECT($H$47&amp;"!$E$4:$E$250"),"&lt;="&amp;K$50,INDIRECT($H$47&amp;"!$E$4:$E$250"),"&gt;="&amp;K$49)</f>
        <v>#N/A</v>
      </c>
      <c r="L51" s="18" t="e">
        <f ca="1">COUNTIFS(INDIRECT($H$47&amp;"!$AB$4:$AB$250"),"&gt;=0",INDIRECT($H$47&amp;"!$E$4:$E$250"),"&lt;="&amp;L$50,INDIRECT($H$47&amp;"!$E$4:$E$250"),"&gt;="&amp;L$49)</f>
        <v>#N/A</v>
      </c>
    </row>
    <row r="52" spans="1:12" ht="15.6" customHeight="1">
      <c r="A52" s="102"/>
      <c r="B52" s="15" t="s">
        <v>2718</v>
      </c>
      <c r="C52" s="18" t="e">
        <f ca="1">COUNTIFS(INDIRECT($C$47&amp;"!$AB$4:$AB$250"),"=0",INDIRECT($C$47&amp;"!$E$4:$E$250"),"&lt;="&amp;C$50,INDIRECT($C$47&amp;"!$E$4:$E$250"),"&gt;="&amp;C$49)</f>
        <v>#N/A</v>
      </c>
      <c r="D52" s="18" t="e">
        <f ca="1">COUNTIFS(INDIRECT($C$47&amp;"!$AB$4:$AB$250"),"=0",INDIRECT($C$47&amp;"!$E$4:$E$250"),"&lt;="&amp;D$50,INDIRECT($C$47&amp;"!$E$4:$E$250"),"&gt;="&amp;D$49)</f>
        <v>#N/A</v>
      </c>
      <c r="E52" s="18" t="e">
        <f ca="1">COUNTIFS(INDIRECT($C$47&amp;"!$AB$4:$AB$250"),"=0",INDIRECT($C$47&amp;"!$E$4:$E$250"),"&lt;="&amp;E$50,INDIRECT($C$47&amp;"!$E$4:$E$250"),"&gt;="&amp;E$49)</f>
        <v>#N/A</v>
      </c>
      <c r="F52" s="18" t="e">
        <f ca="1">COUNTIFS(INDIRECT($C$47&amp;"!$AB$4:$AB$250"),"=0",INDIRECT($C$47&amp;"!$E$4:$E$250"),"&lt;="&amp;F$50,INDIRECT($C$47&amp;"!$E$4:$E$250"),"&gt;="&amp;F$49)</f>
        <v>#N/A</v>
      </c>
      <c r="G52" s="18" t="e">
        <f ca="1">COUNTIFS(INDIRECT($C$47&amp;"!$AB$4:$AB$250"),"=0",INDIRECT($C$47&amp;"!$E$4:$E$250"),"&lt;="&amp;G$50,INDIRECT($C$47&amp;"!$E$4:$E$250"),"&gt;="&amp;G$49)</f>
        <v>#N/A</v>
      </c>
      <c r="H52" s="18" t="e">
        <f ca="1">COUNTIFS(INDIRECT($H$47&amp;"!$AB$4:$AB$250"),"=0",INDIRECT($H$47&amp;"!$E$4:$E$250"),"&lt;="&amp;H$50,INDIRECT($H$47&amp;"!$E$4:$E$250"),"&gt;="&amp;H$49)</f>
        <v>#N/A</v>
      </c>
      <c r="I52" s="18" t="e">
        <f ca="1">COUNTIFS(INDIRECT($H$47&amp;"!$AB$4:$AB$250"),"=0",INDIRECT($H$47&amp;"!$E$4:$E$250"),"&lt;="&amp;I$50,INDIRECT($H$47&amp;"!$E$4:$E$250"),"&gt;="&amp;I$49)</f>
        <v>#N/A</v>
      </c>
      <c r="J52" s="18" t="e">
        <f ca="1">COUNTIFS(INDIRECT($H$47&amp;"!$AB$4:$AB$250"),"=0",INDIRECT($H$47&amp;"!$E$4:$E$250"),"&lt;="&amp;J$50,INDIRECT($H$47&amp;"!$E$4:$E$250"),"&gt;="&amp;J$49)</f>
        <v>#N/A</v>
      </c>
      <c r="K52" s="18" t="e">
        <f ca="1">COUNTIFS(INDIRECT($H$47&amp;"!$AB$4:$AB$250"),"=0",INDIRECT($H$47&amp;"!$E$4:$E$250"),"&lt;="&amp;K$50,INDIRECT($H$47&amp;"!$E$4:$E$250"),"&gt;="&amp;K$49)</f>
        <v>#N/A</v>
      </c>
      <c r="L52" s="18" t="e">
        <f ca="1">COUNTIFS(INDIRECT($H$47&amp;"!$AB$4:$AB$250"),"=0",INDIRECT($H$47&amp;"!$E$4:$E$250"),"&lt;="&amp;L$50,INDIRECT($H$47&amp;"!$E$4:$E$250"),"&gt;="&amp;L$49)</f>
        <v>#N/A</v>
      </c>
    </row>
    <row r="53" spans="1:12" ht="15.75">
      <c r="A53" s="102"/>
      <c r="B53" s="19" t="str">
        <f>IF(INSTRUCTIONS!$A$22=0,"Process Measure Compliance",INSTRUCTIONS!$A$22)</f>
        <v>Process Measure Compliance</v>
      </c>
      <c r="C53" s="20" t="e">
        <f ca="1">IFERROR(C52/C51,NA())</f>
        <v>#N/A</v>
      </c>
      <c r="D53" s="20" t="e">
        <f t="shared" ref="D53:L53" ca="1" si="27">IFERROR(D52/D51,NA())</f>
        <v>#N/A</v>
      </c>
      <c r="E53" s="20" t="e">
        <f t="shared" ca="1" si="27"/>
        <v>#N/A</v>
      </c>
      <c r="F53" s="20" t="e">
        <f t="shared" ca="1" si="27"/>
        <v>#N/A</v>
      </c>
      <c r="G53" s="20" t="e">
        <f t="shared" ca="1" si="27"/>
        <v>#N/A</v>
      </c>
      <c r="H53" s="20" t="e">
        <f t="shared" ca="1" si="27"/>
        <v>#N/A</v>
      </c>
      <c r="I53" s="20" t="e">
        <f t="shared" ca="1" si="27"/>
        <v>#N/A</v>
      </c>
      <c r="J53" s="20" t="e">
        <f t="shared" ca="1" si="27"/>
        <v>#N/A</v>
      </c>
      <c r="K53" s="20" t="e">
        <f t="shared" ca="1" si="27"/>
        <v>#N/A</v>
      </c>
      <c r="L53" s="20" t="e">
        <f t="shared" ca="1" si="27"/>
        <v>#N/A</v>
      </c>
    </row>
    <row r="54" spans="1:12" ht="31.5">
      <c r="A54" s="103"/>
      <c r="B54" s="21" t="s">
        <v>2719</v>
      </c>
      <c r="C54" s="22" t="e">
        <f ca="1">IFERROR(AVERAGEIFS(INDIRECT($C$47&amp;"!$AB$4:$AB$250"),INDIRECT($C$47&amp;"!$E$4:$E$250"),"&lt;="&amp;C50,INDIRECT($C$47&amp;"!$E$4:$E$250"),"&gt;="&amp;C49),NA())</f>
        <v>#N/A</v>
      </c>
      <c r="D54" s="22" t="e">
        <f ca="1">IFERROR(AVERAGEIFS(INDIRECT($C$47&amp;"!$AB$4:$AB$250"),INDIRECT($C$47&amp;"!$E$4:$E$250"),"&lt;="&amp;D50,INDIRECT($C$47&amp;"!$E$4:$E$250"),"&gt;="&amp;D49),NA())</f>
        <v>#N/A</v>
      </c>
      <c r="E54" s="22" t="e">
        <f ca="1">IFERROR(AVERAGEIFS(INDIRECT($C$47&amp;"!$AB$4:$AB$250"),INDIRECT($C$47&amp;"!$E$4:$E$250"),"&lt;="&amp;E50,INDIRECT($C$47&amp;"!$E$4:$E$250"),"&gt;="&amp;E49),NA())</f>
        <v>#N/A</v>
      </c>
      <c r="F54" s="22" t="e">
        <f ca="1">IFERROR(AVERAGEIFS(INDIRECT($C$47&amp;"!$AB$4:$AB$250"),INDIRECT($C$47&amp;"!$E$4:$E$250"),"&lt;="&amp;F50,INDIRECT($C$47&amp;"!$E$4:$E$250"),"&gt;="&amp;F49),NA())</f>
        <v>#N/A</v>
      </c>
      <c r="G54" s="22" t="e">
        <f ca="1">IFERROR(AVERAGEIFS(INDIRECT($C$47&amp;"!$AB$4:$AB$250"),INDIRECT($C$47&amp;"!$E$4:$E$250"),"&lt;="&amp;G50,INDIRECT($C$47&amp;"!$E$4:$E$250"),"&gt;="&amp;G49),NA())</f>
        <v>#N/A</v>
      </c>
      <c r="H54" s="22" t="e">
        <f ca="1">IFERROR(AVERAGEIFS(INDIRECT($H$47&amp;"!$AB$4:$AB$250"),INDIRECT($H$47&amp;"!$E$4:$E$250"),"&lt;="&amp;H50,INDIRECT($H$47&amp;"!$E$4:$E$250"),"&gt;="&amp;H49),NA())</f>
        <v>#N/A</v>
      </c>
      <c r="I54" s="22" t="e">
        <f ca="1">IFERROR(AVERAGEIFS(INDIRECT($H$47&amp;"!$AB$4:$AB$250"),INDIRECT($H$47&amp;"!$E$4:$E$250"),"&lt;="&amp;I50,INDIRECT($H$47&amp;"!$E$4:$E$250"),"&gt;="&amp;I49),NA())</f>
        <v>#N/A</v>
      </c>
      <c r="J54" s="22" t="e">
        <f ca="1">IFERROR(AVERAGEIFS(INDIRECT($H$47&amp;"!$AB$4:$AB$250"),INDIRECT($H$47&amp;"!$E$4:$E$250"),"&lt;="&amp;J50,INDIRECT($H$47&amp;"!$E$4:$E$250"),"&gt;="&amp;J49),NA())</f>
        <v>#N/A</v>
      </c>
      <c r="K54" s="22" t="e">
        <f ca="1">IFERROR(AVERAGEIFS(INDIRECT($H$47&amp;"!$AB$4:$AB$250"),INDIRECT($H$47&amp;"!$E$4:$E$250"),"&lt;="&amp;K50,INDIRECT($H$47&amp;"!$E$4:$E$250"),"&gt;="&amp;K49),NA())</f>
        <v>#N/A</v>
      </c>
      <c r="L54" s="22" t="e">
        <f ca="1">IFERROR(AVERAGEIFS(INDIRECT($H$47&amp;"!$AB$4:$AB$250"),INDIRECT($H$47&amp;"!$E$4:$E$250"),"&lt;="&amp;L50,INDIRECT($H$47&amp;"!$E$4:$E$250"),"&gt;="&amp;L49),NA())</f>
        <v>#N/A</v>
      </c>
    </row>
    <row r="55" spans="1:12" ht="15.75">
      <c r="A55" s="94" t="s">
        <v>2720</v>
      </c>
      <c r="B55" s="38" t="str">
        <f>IF(INSTRUCTIONS!$B25="",INSTRUCTIONS!$A25,INSTRUCTIONS!$B25)</f>
        <v xml:space="preserve">Question 1: </v>
      </c>
      <c r="C55" s="62" t="e">
        <f ca="1">IF(C$51&gt;0,COUNTIFS(INDIRECT($C$47&amp;"!$h$4:$h$250"),"NO",INDIRECT($C$47&amp;"!$E$4:$E$250"),"&lt;="&amp;C$50,INDIRECT($C$47&amp;"!$E$4:$E$250"),"&gt;="&amp;C$49),NA())</f>
        <v>#N/A</v>
      </c>
      <c r="D55" s="62" t="e">
        <f ca="1">IF(D$51&gt;0,COUNTIFS(INDIRECT($C$47&amp;"!$h$4:$h$250"),"NO",INDIRECT($C$47&amp;"!$E$4:$E$250"),"&lt;="&amp;D$50,INDIRECT($C$47&amp;"!$E$4:$E$250"),"&gt;="&amp;D$49),NA())</f>
        <v>#N/A</v>
      </c>
      <c r="E55" s="62" t="e">
        <f ca="1">IF(E$51&gt;0,COUNTIFS(INDIRECT($C$47&amp;"!$h$4:$h$250"),"NO",INDIRECT($C$47&amp;"!$E$4:$E$250"),"&lt;="&amp;E$50,INDIRECT($C$47&amp;"!$E$4:$E$250"),"&gt;="&amp;E$49),NA())</f>
        <v>#N/A</v>
      </c>
      <c r="F55" s="62" t="e">
        <f ca="1">IF(F$51&gt;0,COUNTIFS(INDIRECT($C$47&amp;"!$h$4:$h$250"),"NO",INDIRECT($C$47&amp;"!$E$4:$E$250"),"&lt;="&amp;F$50,INDIRECT($C$47&amp;"!$E$4:$E$250"),"&gt;="&amp;F$49),NA())</f>
        <v>#N/A</v>
      </c>
      <c r="G55" s="62" t="e">
        <f ca="1">IF(G$51&gt;0,COUNTIFS(INDIRECT($C$47&amp;"!$h$4:$h$250"),"NO",INDIRECT($C$47&amp;"!$E$4:$E$250"),"&lt;="&amp;G$50,INDIRECT($C$47&amp;"!$E$4:$E$250"),"&gt;="&amp;G$49),NA())</f>
        <v>#N/A</v>
      </c>
      <c r="H55" s="62" t="e">
        <f ca="1">IF(H$51&gt;0,COUNTIFS(INDIRECT($H$47&amp;"!$h$4:$h$250"),"NO",INDIRECT($H$47&amp;"!$E$4:$E$250"),"&lt;="&amp;H$50,INDIRECT($H$47&amp;"!$E$4:$E$250"),"&gt;="&amp;H$49),NA())</f>
        <v>#N/A</v>
      </c>
      <c r="I55" s="62" t="e">
        <f ca="1">IF(I$51&gt;0,COUNTIFS(INDIRECT($H$47&amp;"!$h$4:$h$250"),"NO",INDIRECT($H$47&amp;"!$E$4:$E$250"),"&lt;="&amp;I$50,INDIRECT($H$47&amp;"!$E$4:$E$250"),"&gt;="&amp;I$49),NA())</f>
        <v>#N/A</v>
      </c>
      <c r="J55" s="62" t="e">
        <f ca="1">IF(J$51&gt;0,COUNTIFS(INDIRECT($H$47&amp;"!$h$4:$h$250"),"NO",INDIRECT($H$47&amp;"!$E$4:$E$250"),"&lt;="&amp;J$50,INDIRECT($H$47&amp;"!$E$4:$E$250"),"&gt;="&amp;J$49),NA())</f>
        <v>#N/A</v>
      </c>
      <c r="K55" s="62" t="e">
        <f ca="1">IF(K$51&gt;0,COUNTIFS(INDIRECT($H$47&amp;"!$h$4:$h$250"),"NO",INDIRECT($H$47&amp;"!$E$4:$E$250"),"&lt;="&amp;K$50,INDIRECT($H$47&amp;"!$E$4:$E$250"),"&gt;="&amp;K$49),NA())</f>
        <v>#N/A</v>
      </c>
      <c r="L55" s="62" t="e">
        <f ca="1">IF(L$51&gt;0,COUNTIFS(INDIRECT($H$47&amp;"!$h$4:$h$250"),"NO",INDIRECT($H$47&amp;"!$E$4:$E$250"),"&lt;="&amp;L$50,INDIRECT($H$47&amp;"!$E$4:$E$250"),"&gt;="&amp;L$49),NA())</f>
        <v>#N/A</v>
      </c>
    </row>
    <row r="56" spans="1:12" ht="15.75">
      <c r="A56" s="94"/>
      <c r="B56" s="38" t="str">
        <f>IF(INSTRUCTIONS!$B26="",INSTRUCTIONS!$A26,INSTRUCTIONS!$B26)</f>
        <v xml:space="preserve">Question 2: </v>
      </c>
      <c r="C56" s="62" t="e">
        <f ca="1">IF(C$51&gt;0,COUNTIFS(INDIRECT($C$47&amp;"!$i$4:$i$250"),"NO",INDIRECT($C$47&amp;"!$E$4:$E$250"),"&lt;="&amp;C$50,INDIRECT($C$47&amp;"!$E$4:$E$250"),"&gt;="&amp;C$49),NA())</f>
        <v>#N/A</v>
      </c>
      <c r="D56" s="62" t="e">
        <f ca="1">IF(D$51&gt;0,COUNTIFS(INDIRECT($C$47&amp;"!$i$4:$i$250"),"NO",INDIRECT($C$47&amp;"!$E$4:$E$250"),"&lt;="&amp;D$50,INDIRECT($C$47&amp;"!$E$4:$E$250"),"&gt;="&amp;D$49),NA())</f>
        <v>#N/A</v>
      </c>
      <c r="E56" s="62" t="e">
        <f ca="1">IF(E$51&gt;0,COUNTIFS(INDIRECT($C$47&amp;"!$i$4:$i$250"),"NO",INDIRECT($C$47&amp;"!$E$4:$E$250"),"&lt;="&amp;E$50,INDIRECT($C$47&amp;"!$E$4:$E$250"),"&gt;="&amp;E$49),NA())</f>
        <v>#N/A</v>
      </c>
      <c r="F56" s="62" t="e">
        <f ca="1">IF(F$51&gt;0,COUNTIFS(INDIRECT($C$47&amp;"!$i$4:$i$250"),"NO",INDIRECT($C$47&amp;"!$E$4:$E$250"),"&lt;="&amp;F$50,INDIRECT($C$47&amp;"!$E$4:$E$250"),"&gt;="&amp;F$49),NA())</f>
        <v>#N/A</v>
      </c>
      <c r="G56" s="62" t="e">
        <f ca="1">IF(G$51&gt;0,COUNTIFS(INDIRECT($C$47&amp;"!$i$4:$i$250"),"NO",INDIRECT($C$47&amp;"!$E$4:$E$250"),"&lt;="&amp;G$50,INDIRECT($C$47&amp;"!$E$4:$E$250"),"&gt;="&amp;G$49),NA())</f>
        <v>#N/A</v>
      </c>
      <c r="H56" s="62" t="e">
        <f ca="1">IF(H$51&gt;0,COUNTIFS(INDIRECT($H$47&amp;"!$i$4:$i$250"),"NO",INDIRECT($H$47&amp;"!$E$4:$E$250"),"&lt;="&amp;H$50,INDIRECT($H$47&amp;"!$E$4:$E$250"),"&gt;="&amp;H$49),NA())</f>
        <v>#N/A</v>
      </c>
      <c r="I56" s="62" t="e">
        <f ca="1">IF(I$51&gt;0,COUNTIFS(INDIRECT($H$47&amp;"!$i$4:$i$250"),"NO",INDIRECT($H$47&amp;"!$E$4:$E$250"),"&lt;="&amp;I$50,INDIRECT($H$47&amp;"!$E$4:$E$250"),"&gt;="&amp;I$49),NA())</f>
        <v>#N/A</v>
      </c>
      <c r="J56" s="62" t="e">
        <f ca="1">IF(J$51&gt;0,COUNTIFS(INDIRECT($H$47&amp;"!$i$4:$i$250"),"NO",INDIRECT($H$47&amp;"!$E$4:$E$250"),"&lt;="&amp;J$50,INDIRECT($H$47&amp;"!$E$4:$E$250"),"&gt;="&amp;J$49),NA())</f>
        <v>#N/A</v>
      </c>
      <c r="K56" s="62" t="e">
        <f ca="1">IF(K$51&gt;0,COUNTIFS(INDIRECT($H$47&amp;"!$i$4:$i$250"),"NO",INDIRECT($H$47&amp;"!$E$4:$E$250"),"&lt;="&amp;K$50,INDIRECT($H$47&amp;"!$E$4:$E$250"),"&gt;="&amp;K$49),NA())</f>
        <v>#N/A</v>
      </c>
      <c r="L56" s="62" t="e">
        <f ca="1">IF(L$51&gt;0,COUNTIFS(INDIRECT($H$47&amp;"!$i$4:$i$250"),"NO",INDIRECT($H$47&amp;"!$E$4:$E$250"),"&lt;="&amp;L$50,INDIRECT($H$47&amp;"!$E$4:$E$250"),"&gt;="&amp;L$49),NA())</f>
        <v>#N/A</v>
      </c>
    </row>
    <row r="57" spans="1:12" ht="15.75">
      <c r="A57" s="94"/>
      <c r="B57" s="38" t="str">
        <f>IF(INSTRUCTIONS!$B27="",INSTRUCTIONS!$A27,INSTRUCTIONS!$B27)</f>
        <v xml:space="preserve">Question 3: </v>
      </c>
      <c r="C57" s="62" t="e">
        <f ca="1">IF(C$51&gt;0,COUNTIFS(INDIRECT($C$47&amp;"!$j$4:$j$250"),"NO",INDIRECT($C$47&amp;"!$E$4:$E$250"),"&lt;="&amp;C$50,INDIRECT($C$47&amp;"!$E$4:$E$250"),"&gt;="&amp;C$49),NA())</f>
        <v>#N/A</v>
      </c>
      <c r="D57" s="62" t="e">
        <f ca="1">IF(D$51&gt;0,COUNTIFS(INDIRECT($C$47&amp;"!$j$4:$j$250"),"NO",INDIRECT($C$47&amp;"!$E$4:$E$250"),"&lt;="&amp;D$50,INDIRECT($C$47&amp;"!$E$4:$E$250"),"&gt;="&amp;D$49),NA())</f>
        <v>#N/A</v>
      </c>
      <c r="E57" s="62" t="e">
        <f ca="1">IF(E$51&gt;0,COUNTIFS(INDIRECT($C$47&amp;"!$j$4:$j$250"),"NO",INDIRECT($C$47&amp;"!$E$4:$E$250"),"&lt;="&amp;E$50,INDIRECT($C$47&amp;"!$E$4:$E$250"),"&gt;="&amp;E$49),NA())</f>
        <v>#N/A</v>
      </c>
      <c r="F57" s="62" t="e">
        <f ca="1">IF(F$51&gt;0,COUNTIFS(INDIRECT($C$47&amp;"!$j$4:$j$250"),"NO",INDIRECT($C$47&amp;"!$E$4:$E$250"),"&lt;="&amp;F$50,INDIRECT($C$47&amp;"!$E$4:$E$250"),"&gt;="&amp;F$49),NA())</f>
        <v>#N/A</v>
      </c>
      <c r="G57" s="62" t="e">
        <f ca="1">IF(G$51&gt;0,COUNTIFS(INDIRECT($C$47&amp;"!$j$4:$j$250"),"NO",INDIRECT($C$47&amp;"!$E$4:$E$250"),"&lt;="&amp;G$50,INDIRECT($C$47&amp;"!$E$4:$E$250"),"&gt;="&amp;G$49),NA())</f>
        <v>#N/A</v>
      </c>
      <c r="H57" s="62" t="e">
        <f ca="1">IF(H$51&gt;0,COUNTIFS(INDIRECT($H$47&amp;"!$j$4:$j$250"),"NO",INDIRECT($H$47&amp;"!$E$4:$E$250"),"&lt;="&amp;H$50,INDIRECT($H$47&amp;"!$E$4:$E$250"),"&gt;="&amp;H$49),NA())</f>
        <v>#N/A</v>
      </c>
      <c r="I57" s="62" t="e">
        <f ca="1">IF(I$51&gt;0,COUNTIFS(INDIRECT($H$47&amp;"!$j$4:$j$250"),"NO",INDIRECT($H$47&amp;"!$E$4:$E$250"),"&lt;="&amp;I$50,INDIRECT($H$47&amp;"!$E$4:$E$250"),"&gt;="&amp;I$49),NA())</f>
        <v>#N/A</v>
      </c>
      <c r="J57" s="62" t="e">
        <f ca="1">IF(J$51&gt;0,COUNTIFS(INDIRECT($H$47&amp;"!$j$4:$j$250"),"NO",INDIRECT($H$47&amp;"!$E$4:$E$250"),"&lt;="&amp;J$50,INDIRECT($H$47&amp;"!$E$4:$E$250"),"&gt;="&amp;J$49),NA())</f>
        <v>#N/A</v>
      </c>
      <c r="K57" s="62" t="e">
        <f ca="1">IF(K$51&gt;0,COUNTIFS(INDIRECT($H$47&amp;"!$j$4:$j$250"),"NO",INDIRECT($H$47&amp;"!$E$4:$E$250"),"&lt;="&amp;K$50,INDIRECT($H$47&amp;"!$E$4:$E$250"),"&gt;="&amp;K$49),NA())</f>
        <v>#N/A</v>
      </c>
      <c r="L57" s="62" t="e">
        <f ca="1">IF(L$51&gt;0,COUNTIFS(INDIRECT($H$47&amp;"!$j$4:$j$250"),"NO",INDIRECT($H$47&amp;"!$E$4:$E$250"),"&lt;="&amp;L$50,INDIRECT($H$47&amp;"!$E$4:$E$250"),"&gt;="&amp;L$49),NA())</f>
        <v>#N/A</v>
      </c>
    </row>
    <row r="58" spans="1:12" ht="15.75">
      <c r="A58" s="94"/>
      <c r="B58" s="38" t="str">
        <f>IF(INSTRUCTIONS!$B28="",INSTRUCTIONS!$A28,INSTRUCTIONS!$B28)</f>
        <v xml:space="preserve">Question 4: </v>
      </c>
      <c r="C58" s="62" t="e">
        <f ca="1">IF(C$51&gt;0,COUNTIFS(INDIRECT($C$47&amp;"!$k$4:$k$250"),"NO",INDIRECT($C$47&amp;"!$E$4:$E$250"),"&lt;="&amp;C$50,INDIRECT($C$47&amp;"!$E$4:$E$250"),"&gt;="&amp;C$49),NA())</f>
        <v>#N/A</v>
      </c>
      <c r="D58" s="62" t="e">
        <f ca="1">IF(D$51&gt;0,COUNTIFS(INDIRECT($C$47&amp;"!$k$4:$k$250"),"NO",INDIRECT($C$47&amp;"!$E$4:$E$250"),"&lt;="&amp;D$50,INDIRECT($C$47&amp;"!$E$4:$E$250"),"&gt;="&amp;D$49),NA())</f>
        <v>#N/A</v>
      </c>
      <c r="E58" s="62" t="e">
        <f ca="1">IF(E$51&gt;0,COUNTIFS(INDIRECT($C$47&amp;"!$k$4:$k$250"),"NO",INDIRECT($C$47&amp;"!$E$4:$E$250"),"&lt;="&amp;E$50,INDIRECT($C$47&amp;"!$E$4:$E$250"),"&gt;="&amp;E$49),NA())</f>
        <v>#N/A</v>
      </c>
      <c r="F58" s="62" t="e">
        <f ca="1">IF(F$51&gt;0,COUNTIFS(INDIRECT($C$47&amp;"!$k$4:$k$250"),"NO",INDIRECT($C$47&amp;"!$E$4:$E$250"),"&lt;="&amp;F$50,INDIRECT($C$47&amp;"!$E$4:$E$250"),"&gt;="&amp;F$49),NA())</f>
        <v>#N/A</v>
      </c>
      <c r="G58" s="62" t="e">
        <f ca="1">IF(G$51&gt;0,COUNTIFS(INDIRECT($C$47&amp;"!$k$4:$k$250"),"NO",INDIRECT($C$47&amp;"!$E$4:$E$250"),"&lt;="&amp;G$50,INDIRECT($C$47&amp;"!$E$4:$E$250"),"&gt;="&amp;G$49),NA())</f>
        <v>#N/A</v>
      </c>
      <c r="H58" s="62" t="e">
        <f ca="1">IF(H$51&gt;0,COUNTIFS(INDIRECT($H$47&amp;"!$k$4:$k$250"),"NO",INDIRECT($H$47&amp;"!$E$4:$E$250"),"&lt;="&amp;H$50,INDIRECT($H$47&amp;"!$E$4:$E$250"),"&gt;="&amp;H$49),NA())</f>
        <v>#N/A</v>
      </c>
      <c r="I58" s="62" t="e">
        <f ca="1">IF(I$51&gt;0,COUNTIFS(INDIRECT($H$47&amp;"!$k$4:$k$250"),"NO",INDIRECT($H$47&amp;"!$E$4:$E$250"),"&lt;="&amp;I$50,INDIRECT($H$47&amp;"!$E$4:$E$250"),"&gt;="&amp;I$49),NA())</f>
        <v>#N/A</v>
      </c>
      <c r="J58" s="62" t="e">
        <f ca="1">IF(J$51&gt;0,COUNTIFS(INDIRECT($H$47&amp;"!$k$4:$k$250"),"NO",INDIRECT($H$47&amp;"!$E$4:$E$250"),"&lt;="&amp;J$50,INDIRECT($H$47&amp;"!$E$4:$E$250"),"&gt;="&amp;J$49),NA())</f>
        <v>#N/A</v>
      </c>
      <c r="K58" s="62" t="e">
        <f ca="1">IF(K$51&gt;0,COUNTIFS(INDIRECT($H$47&amp;"!$k$4:$k$250"),"NO",INDIRECT($H$47&amp;"!$E$4:$E$250"),"&lt;="&amp;K$50,INDIRECT($H$47&amp;"!$E$4:$E$250"),"&gt;="&amp;K$49),NA())</f>
        <v>#N/A</v>
      </c>
      <c r="L58" s="62" t="e">
        <f ca="1">IF(L$51&gt;0,COUNTIFS(INDIRECT($H$47&amp;"!$k$4:$k$250"),"NO",INDIRECT($H$47&amp;"!$E$4:$E$250"),"&lt;="&amp;L$50,INDIRECT($H$47&amp;"!$E$4:$E$250"),"&gt;="&amp;L$49),NA())</f>
        <v>#N/A</v>
      </c>
    </row>
    <row r="59" spans="1:12" ht="15.75">
      <c r="A59" s="94"/>
      <c r="B59" s="38" t="str">
        <f>IF(INSTRUCTIONS!$B29="",INSTRUCTIONS!$A29,INSTRUCTIONS!$B29)</f>
        <v xml:space="preserve">Question 5: </v>
      </c>
      <c r="C59" s="62" t="e">
        <f ca="1">IF(C$51&gt;0,COUNTIFS(INDIRECT($C$47&amp;"!$l$4:$l$250"),"NO",INDIRECT($C$47&amp;"!$E$4:$E$250"),"&lt;="&amp;C$50,INDIRECT($C$47&amp;"!$E$4:$E$250"),"&gt;="&amp;C$49),NA())</f>
        <v>#N/A</v>
      </c>
      <c r="D59" s="62" t="e">
        <f ca="1">IF(D$51&gt;0,COUNTIFS(INDIRECT($C$47&amp;"!$l$4:$l$250"),"NO",INDIRECT($C$47&amp;"!$E$4:$E$250"),"&lt;="&amp;D$50,INDIRECT($C$47&amp;"!$E$4:$E$250"),"&gt;="&amp;D$49),NA())</f>
        <v>#N/A</v>
      </c>
      <c r="E59" s="62" t="e">
        <f ca="1">IF(E$51&gt;0,COUNTIFS(INDIRECT($C$47&amp;"!$l$4:$l$250"),"NO",INDIRECT($C$47&amp;"!$E$4:$E$250"),"&lt;="&amp;E$50,INDIRECT($C$47&amp;"!$E$4:$E$250"),"&gt;="&amp;E$49),NA())</f>
        <v>#N/A</v>
      </c>
      <c r="F59" s="62" t="e">
        <f ca="1">IF(F$51&gt;0,COUNTIFS(INDIRECT($C$47&amp;"!$l$4:$l$250"),"NO",INDIRECT($C$47&amp;"!$E$4:$E$250"),"&lt;="&amp;F$50,INDIRECT($C$47&amp;"!$E$4:$E$250"),"&gt;="&amp;F$49),NA())</f>
        <v>#N/A</v>
      </c>
      <c r="G59" s="62" t="e">
        <f ca="1">IF(G$51&gt;0,COUNTIFS(INDIRECT($C$47&amp;"!$l$4:$l$250"),"NO",INDIRECT($C$47&amp;"!$E$4:$E$250"),"&lt;="&amp;G$50,INDIRECT($C$47&amp;"!$E$4:$E$250"),"&gt;="&amp;G$49),NA())</f>
        <v>#N/A</v>
      </c>
      <c r="H59" s="62" t="e">
        <f ca="1">IF(H$51&gt;0,COUNTIFS(INDIRECT($H$47&amp;"!$l$4:$l$250"),"NO",INDIRECT($H$47&amp;"!$E$4:$E$250"),"&lt;="&amp;H$50,INDIRECT($H$47&amp;"!$E$4:$E$250"),"&gt;="&amp;H$49),NA())</f>
        <v>#N/A</v>
      </c>
      <c r="I59" s="62" t="e">
        <f ca="1">IF(I$51&gt;0,COUNTIFS(INDIRECT($H$47&amp;"!$l$4:$l$250"),"NO",INDIRECT($H$47&amp;"!$E$4:$E$250"),"&lt;="&amp;I$50,INDIRECT($H$47&amp;"!$E$4:$E$250"),"&gt;="&amp;I$49),NA())</f>
        <v>#N/A</v>
      </c>
      <c r="J59" s="62" t="e">
        <f ca="1">IF(J$51&gt;0,COUNTIFS(INDIRECT($H$47&amp;"!$l$4:$l$250"),"NO",INDIRECT($H$47&amp;"!$E$4:$E$250"),"&lt;="&amp;J$50,INDIRECT($H$47&amp;"!$E$4:$E$250"),"&gt;="&amp;J$49),NA())</f>
        <v>#N/A</v>
      </c>
      <c r="K59" s="62" t="e">
        <f ca="1">IF(K$51&gt;0,COUNTIFS(INDIRECT($H$47&amp;"!$l$4:$l$250"),"NO",INDIRECT($H$47&amp;"!$E$4:$E$250"),"&lt;="&amp;K$50,INDIRECT($H$47&amp;"!$E$4:$E$250"),"&gt;="&amp;K$49),NA())</f>
        <v>#N/A</v>
      </c>
      <c r="L59" s="62" t="e">
        <f ca="1">IF(L$51&gt;0,COUNTIFS(INDIRECT($H$47&amp;"!$l$4:$l$250"),"NO",INDIRECT($H$47&amp;"!$E$4:$E$250"),"&lt;="&amp;L$50,INDIRECT($H$47&amp;"!$E$4:$E$250"),"&gt;="&amp;L$49),NA())</f>
        <v>#N/A</v>
      </c>
    </row>
    <row r="60" spans="1:12" ht="15.75">
      <c r="A60" s="94"/>
      <c r="B60" s="38" t="str">
        <f>IF(INSTRUCTIONS!$B30="",INSTRUCTIONS!$A30,INSTRUCTIONS!$B30)</f>
        <v xml:space="preserve">Question 6: </v>
      </c>
      <c r="C60" s="62" t="e">
        <f ca="1">IF(C$51&gt;0,COUNTIFS(INDIRECT($C$47&amp;"!$m$4:$m$250"),"NO",INDIRECT($C$47&amp;"!$E$4:$E$250"),"&lt;="&amp;C$50,INDIRECT($C$47&amp;"!$E$4:$E$250"),"&gt;="&amp;C$49),NA())</f>
        <v>#N/A</v>
      </c>
      <c r="D60" s="62" t="e">
        <f ca="1">IF(D$51&gt;0,COUNTIFS(INDIRECT($C$47&amp;"!$m$4:$m$250"),"NO",INDIRECT($C$47&amp;"!$E$4:$E$250"),"&lt;="&amp;D$50,INDIRECT($C$47&amp;"!$E$4:$E$250"),"&gt;="&amp;D$49),NA())</f>
        <v>#N/A</v>
      </c>
      <c r="E60" s="62" t="e">
        <f ca="1">IF(E$51&gt;0,COUNTIFS(INDIRECT($C$47&amp;"!$m$4:$m$250"),"NO",INDIRECT($C$47&amp;"!$E$4:$E$250"),"&lt;="&amp;E$50,INDIRECT($C$47&amp;"!$E$4:$E$250"),"&gt;="&amp;E$49),NA())</f>
        <v>#N/A</v>
      </c>
      <c r="F60" s="62" t="e">
        <f ca="1">IF(F$51&gt;0,COUNTIFS(INDIRECT($C$47&amp;"!$m$4:$m$250"),"NO",INDIRECT($C$47&amp;"!$E$4:$E$250"),"&lt;="&amp;F$50,INDIRECT($C$47&amp;"!$E$4:$E$250"),"&gt;="&amp;F$49),NA())</f>
        <v>#N/A</v>
      </c>
      <c r="G60" s="62" t="e">
        <f ca="1">IF(G$51&gt;0,COUNTIFS(INDIRECT($C$47&amp;"!$m$4:$m$250"),"NO",INDIRECT($C$47&amp;"!$E$4:$E$250"),"&lt;="&amp;G$50,INDIRECT($C$47&amp;"!$E$4:$E$250"),"&gt;="&amp;G$49),NA())</f>
        <v>#N/A</v>
      </c>
      <c r="H60" s="62" t="e">
        <f ca="1">IF(H$51&gt;0,COUNTIFS(INDIRECT($H$47&amp;"!$m$4:$m$250"),"NO",INDIRECT($H$47&amp;"!$E$4:$E$250"),"&lt;="&amp;H$50,INDIRECT($H$47&amp;"!$E$4:$E$250"),"&gt;="&amp;H$49),NA())</f>
        <v>#N/A</v>
      </c>
      <c r="I60" s="62" t="e">
        <f ca="1">IF(I$51&gt;0,COUNTIFS(INDIRECT($H$47&amp;"!$m$4:$m$250"),"NO",INDIRECT($H$47&amp;"!$E$4:$E$250"),"&lt;="&amp;I$50,INDIRECT($H$47&amp;"!$E$4:$E$250"),"&gt;="&amp;I$49),NA())</f>
        <v>#N/A</v>
      </c>
      <c r="J60" s="62" t="e">
        <f ca="1">IF(J$51&gt;0,COUNTIFS(INDIRECT($H$47&amp;"!$m$4:$m$250"),"NO",INDIRECT($H$47&amp;"!$E$4:$E$250"),"&lt;="&amp;J$50,INDIRECT($H$47&amp;"!$E$4:$E$250"),"&gt;="&amp;J$49),NA())</f>
        <v>#N/A</v>
      </c>
      <c r="K60" s="62" t="e">
        <f ca="1">IF(K$51&gt;0,COUNTIFS(INDIRECT($H$47&amp;"!$m$4:$m$250"),"NO",INDIRECT($H$47&amp;"!$E$4:$E$250"),"&lt;="&amp;K$50,INDIRECT($H$47&amp;"!$E$4:$E$250"),"&gt;="&amp;K$49),NA())</f>
        <v>#N/A</v>
      </c>
      <c r="L60" s="62" t="e">
        <f ca="1">IF(L$51&gt;0,COUNTIFS(INDIRECT($H$47&amp;"!$m$4:$m$250"),"NO",INDIRECT($H$47&amp;"!$E$4:$E$250"),"&lt;="&amp;L$50,INDIRECT($H$47&amp;"!$E$4:$E$250"),"&gt;="&amp;L$49),NA())</f>
        <v>#N/A</v>
      </c>
    </row>
    <row r="61" spans="1:12" ht="15.75">
      <c r="A61" s="94"/>
      <c r="B61" s="38" t="str">
        <f>IF(INSTRUCTIONS!$B31="",INSTRUCTIONS!$A31,INSTRUCTIONS!$B31)</f>
        <v xml:space="preserve">Question 7: </v>
      </c>
      <c r="C61" s="62" t="e">
        <f ca="1">IF(C$51&gt;0,COUNTIFS(INDIRECT($C$47&amp;"!$n$4:$n$250"),"NO",INDIRECT($C$47&amp;"!$E$4:$E$250"),"&lt;="&amp;C$50,INDIRECT($C$47&amp;"!$E$4:$E$250"),"&gt;="&amp;C$49),NA())</f>
        <v>#N/A</v>
      </c>
      <c r="D61" s="62" t="e">
        <f ca="1">IF(D$51&gt;0,COUNTIFS(INDIRECT($C$47&amp;"!$n$4:$n$250"),"NO",INDIRECT($C$47&amp;"!$E$4:$E$250"),"&lt;="&amp;D$50,INDIRECT($C$47&amp;"!$E$4:$E$250"),"&gt;="&amp;D$49),NA())</f>
        <v>#N/A</v>
      </c>
      <c r="E61" s="62" t="e">
        <f ca="1">IF(E$51&gt;0,COUNTIFS(INDIRECT($C$47&amp;"!$n$4:$n$250"),"NO",INDIRECT($C$47&amp;"!$E$4:$E$250"),"&lt;="&amp;E$50,INDIRECT($C$47&amp;"!$E$4:$E$250"),"&gt;="&amp;E$49),NA())</f>
        <v>#N/A</v>
      </c>
      <c r="F61" s="62" t="e">
        <f ca="1">IF(F$51&gt;0,COUNTIFS(INDIRECT($C$47&amp;"!$n$4:$n$250"),"NO",INDIRECT($C$47&amp;"!$E$4:$E$250"),"&lt;="&amp;F$50,INDIRECT($C$47&amp;"!$E$4:$E$250"),"&gt;="&amp;F$49),NA())</f>
        <v>#N/A</v>
      </c>
      <c r="G61" s="62" t="e">
        <f ca="1">IF(G$51&gt;0,COUNTIFS(INDIRECT($C$47&amp;"!$n$4:$n$250"),"NO",INDIRECT($C$47&amp;"!$E$4:$E$250"),"&lt;="&amp;G$50,INDIRECT($C$47&amp;"!$E$4:$E$250"),"&gt;="&amp;G$49),NA())</f>
        <v>#N/A</v>
      </c>
      <c r="H61" s="62" t="e">
        <f ca="1">IF(H$51&gt;0,COUNTIFS(INDIRECT($H$47&amp;"!$n$4:$n$250"),"NO",INDIRECT($H$47&amp;"!$E$4:$E$250"),"&lt;="&amp;H$50,INDIRECT($H$47&amp;"!$E$4:$E$250"),"&gt;="&amp;H$49),NA())</f>
        <v>#N/A</v>
      </c>
      <c r="I61" s="62" t="e">
        <f ca="1">IF(I$51&gt;0,COUNTIFS(INDIRECT($H$47&amp;"!$n$4:$n$250"),"NO",INDIRECT($H$47&amp;"!$E$4:$E$250"),"&lt;="&amp;I$50,INDIRECT($H$47&amp;"!$E$4:$E$250"),"&gt;="&amp;I$49),NA())</f>
        <v>#N/A</v>
      </c>
      <c r="J61" s="62" t="e">
        <f ca="1">IF(J$51&gt;0,COUNTIFS(INDIRECT($H$47&amp;"!$n$4:$n$250"),"NO",INDIRECT($H$47&amp;"!$E$4:$E$250"),"&lt;="&amp;J$50,INDIRECT($H$47&amp;"!$E$4:$E$250"),"&gt;="&amp;J$49),NA())</f>
        <v>#N/A</v>
      </c>
      <c r="K61" s="62" t="e">
        <f ca="1">IF(K$51&gt;0,COUNTIFS(INDIRECT($H$47&amp;"!$n$4:$n$250"),"NO",INDIRECT($H$47&amp;"!$E$4:$E$250"),"&lt;="&amp;K$50,INDIRECT($H$47&amp;"!$E$4:$E$250"),"&gt;="&amp;K$49),NA())</f>
        <v>#N/A</v>
      </c>
      <c r="L61" s="62" t="e">
        <f ca="1">IF(L$51&gt;0,COUNTIFS(INDIRECT($H$47&amp;"!$n$4:$n$250"),"NO",INDIRECT($H$47&amp;"!$E$4:$E$250"),"&lt;="&amp;L$50,INDIRECT($H$47&amp;"!$E$4:$E$250"),"&gt;="&amp;L$49),NA())</f>
        <v>#N/A</v>
      </c>
    </row>
    <row r="62" spans="1:12" ht="15.75">
      <c r="A62" s="94"/>
      <c r="B62" s="38" t="str">
        <f>IF(INSTRUCTIONS!$B32="",INSTRUCTIONS!$A32,INSTRUCTIONS!$B32)</f>
        <v xml:space="preserve">Question 8: </v>
      </c>
      <c r="C62" s="62" t="e">
        <f ca="1">IF(C$51&gt;0,COUNTIFS(INDIRECT($C$47&amp;"!$o$4:$o$250"),"NO",INDIRECT($C$47&amp;"!$E$4:$E$250"),"&lt;="&amp;C$50,INDIRECT($C$47&amp;"!$E$4:$E$250"),"&gt;="&amp;C$49),NA())</f>
        <v>#N/A</v>
      </c>
      <c r="D62" s="62" t="e">
        <f ca="1">IF(D$51&gt;0,COUNTIFS(INDIRECT($C$47&amp;"!$o$4:$o$250"),"NO",INDIRECT($C$47&amp;"!$E$4:$E$250"),"&lt;="&amp;D$50,INDIRECT($C$47&amp;"!$E$4:$E$250"),"&gt;="&amp;D$49),NA())</f>
        <v>#N/A</v>
      </c>
      <c r="E62" s="62" t="e">
        <f ca="1">IF(E$51&gt;0,COUNTIFS(INDIRECT($C$47&amp;"!$o$4:$o$250"),"NO",INDIRECT($C$47&amp;"!$E$4:$E$250"),"&lt;="&amp;E$50,INDIRECT($C$47&amp;"!$E$4:$E$250"),"&gt;="&amp;E$49),NA())</f>
        <v>#N/A</v>
      </c>
      <c r="F62" s="62" t="e">
        <f ca="1">IF(F$51&gt;0,COUNTIFS(INDIRECT($C$47&amp;"!$o$4:$o$250"),"NO",INDIRECT($C$47&amp;"!$E$4:$E$250"),"&lt;="&amp;F$50,INDIRECT($C$47&amp;"!$E$4:$E$250"),"&gt;="&amp;F$49),NA())</f>
        <v>#N/A</v>
      </c>
      <c r="G62" s="62" t="e">
        <f ca="1">IF(G$51&gt;0,COUNTIFS(INDIRECT($C$47&amp;"!$o$4:$o$250"),"NO",INDIRECT($C$47&amp;"!$E$4:$E$250"),"&lt;="&amp;G$50,INDIRECT($C$47&amp;"!$E$4:$E$250"),"&gt;="&amp;G$49),NA())</f>
        <v>#N/A</v>
      </c>
      <c r="H62" s="62" t="e">
        <f ca="1">IF(H$51&gt;0,COUNTIFS(INDIRECT($H$47&amp;"!$o$4:$o$250"),"NO",INDIRECT($H$47&amp;"!$E$4:$E$250"),"&lt;="&amp;H$50,INDIRECT($H$47&amp;"!$E$4:$E$250"),"&gt;="&amp;H$49),NA())</f>
        <v>#N/A</v>
      </c>
      <c r="I62" s="62" t="e">
        <f ca="1">IF(I$51&gt;0,COUNTIFS(INDIRECT($H$47&amp;"!$o$4:$o$250"),"NO",INDIRECT($H$47&amp;"!$E$4:$E$250"),"&lt;="&amp;I$50,INDIRECT($H$47&amp;"!$E$4:$E$250"),"&gt;="&amp;I$49),NA())</f>
        <v>#N/A</v>
      </c>
      <c r="J62" s="62" t="e">
        <f ca="1">IF(J$51&gt;0,COUNTIFS(INDIRECT($H$47&amp;"!$o$4:$o$250"),"NO",INDIRECT($H$47&amp;"!$E$4:$E$250"),"&lt;="&amp;J$50,INDIRECT($H$47&amp;"!$E$4:$E$250"),"&gt;="&amp;J$49),NA())</f>
        <v>#N/A</v>
      </c>
      <c r="K62" s="62" t="e">
        <f ca="1">IF(K$51&gt;0,COUNTIFS(INDIRECT($H$47&amp;"!$o$4:$o$250"),"NO",INDIRECT($H$47&amp;"!$E$4:$E$250"),"&lt;="&amp;K$50,INDIRECT($H$47&amp;"!$E$4:$E$250"),"&gt;="&amp;K$49),NA())</f>
        <v>#N/A</v>
      </c>
      <c r="L62" s="62" t="e">
        <f ca="1">IF(L$51&gt;0,COUNTIFS(INDIRECT($H$47&amp;"!$o$4:$o$250"),"NO",INDIRECT($H$47&amp;"!$E$4:$E$250"),"&lt;="&amp;L$50,INDIRECT($H$47&amp;"!$E$4:$E$250"),"&gt;="&amp;L$49),NA())</f>
        <v>#N/A</v>
      </c>
    </row>
    <row r="63" spans="1:12" ht="15.75">
      <c r="A63" s="94"/>
      <c r="B63" s="38" t="str">
        <f>IF(INSTRUCTIONS!$B33="",INSTRUCTIONS!$A33,INSTRUCTIONS!$B33)</f>
        <v xml:space="preserve">Question 9: </v>
      </c>
      <c r="C63" s="62" t="e">
        <f ca="1">IF(C$51&gt;0,COUNTIFS(INDIRECT($C$47&amp;"!$p$4:$p$250"),"NO",INDIRECT($C$47&amp;"!$E$4:$E$250"),"&lt;="&amp;C$50,INDIRECT($C$47&amp;"!$E$4:$E$250"),"&gt;="&amp;C$49),NA())</f>
        <v>#N/A</v>
      </c>
      <c r="D63" s="62" t="e">
        <f ca="1">IF(D$51&gt;0,COUNTIFS(INDIRECT($C$47&amp;"!$p$4:$p$250"),"NO",INDIRECT($C$47&amp;"!$E$4:$E$250"),"&lt;="&amp;D$50,INDIRECT($C$47&amp;"!$E$4:$E$250"),"&gt;="&amp;D$49),NA())</f>
        <v>#N/A</v>
      </c>
      <c r="E63" s="62" t="e">
        <f ca="1">IF(E$51&gt;0,COUNTIFS(INDIRECT($C$47&amp;"!$p$4:$p$250"),"NO",INDIRECT($C$47&amp;"!$E$4:$E$250"),"&lt;="&amp;E$50,INDIRECT($C$47&amp;"!$E$4:$E$250"),"&gt;="&amp;E$49),NA())</f>
        <v>#N/A</v>
      </c>
      <c r="F63" s="62" t="e">
        <f ca="1">IF(F$51&gt;0,COUNTIFS(INDIRECT($C$47&amp;"!$p$4:$p$250"),"NO",INDIRECT($C$47&amp;"!$E$4:$E$250"),"&lt;="&amp;F$50,INDIRECT($C$47&amp;"!$E$4:$E$250"),"&gt;="&amp;F$49),NA())</f>
        <v>#N/A</v>
      </c>
      <c r="G63" s="62" t="e">
        <f ca="1">IF(G$51&gt;0,COUNTIFS(INDIRECT($C$47&amp;"!$p$4:$p$250"),"NO",INDIRECT($C$47&amp;"!$E$4:$E$250"),"&lt;="&amp;G$50,INDIRECT($C$47&amp;"!$E$4:$E$250"),"&gt;="&amp;G$49),NA())</f>
        <v>#N/A</v>
      </c>
      <c r="H63" s="62" t="e">
        <f ca="1">IF(H$51&gt;0,COUNTIFS(INDIRECT($H$47&amp;"!$p$4:$p$250"),"NO",INDIRECT($H$47&amp;"!$E$4:$E$250"),"&lt;="&amp;H$50,INDIRECT($H$47&amp;"!$E$4:$E$250"),"&gt;="&amp;H$49),NA())</f>
        <v>#N/A</v>
      </c>
      <c r="I63" s="62" t="e">
        <f ca="1">IF(I$51&gt;0,COUNTIFS(INDIRECT($H$47&amp;"!$p$4:$p$250"),"NO",INDIRECT($H$47&amp;"!$E$4:$E$250"),"&lt;="&amp;I$50,INDIRECT($H$47&amp;"!$E$4:$E$250"),"&gt;="&amp;I$49),NA())</f>
        <v>#N/A</v>
      </c>
      <c r="J63" s="62" t="e">
        <f ca="1">IF(J$51&gt;0,COUNTIFS(INDIRECT($H$47&amp;"!$p$4:$p$250"),"NO",INDIRECT($H$47&amp;"!$E$4:$E$250"),"&lt;="&amp;J$50,INDIRECT($H$47&amp;"!$E$4:$E$250"),"&gt;="&amp;J$49),NA())</f>
        <v>#N/A</v>
      </c>
      <c r="K63" s="62" t="e">
        <f ca="1">IF(K$51&gt;0,COUNTIFS(INDIRECT($H$47&amp;"!$p$4:$p$250"),"NO",INDIRECT($H$47&amp;"!$E$4:$E$250"),"&lt;="&amp;K$50,INDIRECT($H$47&amp;"!$E$4:$E$250"),"&gt;="&amp;K$49),NA())</f>
        <v>#N/A</v>
      </c>
      <c r="L63" s="62" t="e">
        <f ca="1">IF(L$51&gt;0,COUNTIFS(INDIRECT($H$47&amp;"!$p$4:$p$250"),"NO",INDIRECT($H$47&amp;"!$E$4:$E$250"),"&lt;="&amp;L$50,INDIRECT($H$47&amp;"!$E$4:$E$250"),"&gt;="&amp;L$49),NA())</f>
        <v>#N/A</v>
      </c>
    </row>
    <row r="64" spans="1:12" ht="15.75">
      <c r="A64" s="94"/>
      <c r="B64" s="38" t="str">
        <f>IF(INSTRUCTIONS!$B34="",INSTRUCTIONS!$A34,INSTRUCTIONS!$B34)</f>
        <v xml:space="preserve">Question 10: </v>
      </c>
      <c r="C64" s="62" t="e">
        <f ca="1">IF(C$51&gt;0,COUNTIFS(INDIRECT($C$47&amp;"!$q$4:$q$250"),"NO",INDIRECT($C$47&amp;"!$E$4:$E$250"),"&lt;="&amp;C$50,INDIRECT($C$47&amp;"!$E$4:$E$250"),"&gt;="&amp;C$49),NA())</f>
        <v>#N/A</v>
      </c>
      <c r="D64" s="62" t="e">
        <f ca="1">IF(D$51&gt;0,COUNTIFS(INDIRECT($C$47&amp;"!$q$4:$q$250"),"NO",INDIRECT($C$47&amp;"!$E$4:$E$250"),"&lt;="&amp;D$50,INDIRECT($C$47&amp;"!$E$4:$E$250"),"&gt;="&amp;D$49),NA())</f>
        <v>#N/A</v>
      </c>
      <c r="E64" s="62" t="e">
        <f ca="1">IF(E$51&gt;0,COUNTIFS(INDIRECT($C$47&amp;"!$q$4:$q$250"),"NO",INDIRECT($C$47&amp;"!$E$4:$E$250"),"&lt;="&amp;E$50,INDIRECT($C$47&amp;"!$E$4:$E$250"),"&gt;="&amp;E$49),NA())</f>
        <v>#N/A</v>
      </c>
      <c r="F64" s="62" t="e">
        <f ca="1">IF(F$51&gt;0,COUNTIFS(INDIRECT($C$47&amp;"!$q$4:$q$250"),"NO",INDIRECT($C$47&amp;"!$E$4:$E$250"),"&lt;="&amp;F$50,INDIRECT($C$47&amp;"!$E$4:$E$250"),"&gt;="&amp;F$49),NA())</f>
        <v>#N/A</v>
      </c>
      <c r="G64" s="62" t="e">
        <f ca="1">IF(G$51&gt;0,COUNTIFS(INDIRECT($C$47&amp;"!$q$4:$q$250"),"NO",INDIRECT($C$47&amp;"!$E$4:$E$250"),"&lt;="&amp;G$50,INDIRECT($C$47&amp;"!$E$4:$E$250"),"&gt;="&amp;G$49),NA())</f>
        <v>#N/A</v>
      </c>
      <c r="H64" s="62" t="e">
        <f ca="1">IF(H$51&gt;0,COUNTIFS(INDIRECT($H$47&amp;"!$q$4:$q$250"),"NO",INDIRECT($H$47&amp;"!$E$4:$E$250"),"&lt;="&amp;H$50,INDIRECT($H$47&amp;"!$E$4:$E$250"),"&gt;="&amp;H$49),NA())</f>
        <v>#N/A</v>
      </c>
      <c r="I64" s="62" t="e">
        <f ca="1">IF(I$51&gt;0,COUNTIFS(INDIRECT($H$47&amp;"!$q$4:$q$250"),"NO",INDIRECT($H$47&amp;"!$E$4:$E$250"),"&lt;="&amp;I$50,INDIRECT($H$47&amp;"!$E$4:$E$250"),"&gt;="&amp;I$49),NA())</f>
        <v>#N/A</v>
      </c>
      <c r="J64" s="62" t="e">
        <f ca="1">IF(J$51&gt;0,COUNTIFS(INDIRECT($H$47&amp;"!$q$4:$q$250"),"NO",INDIRECT($H$47&amp;"!$E$4:$E$250"),"&lt;="&amp;J$50,INDIRECT($H$47&amp;"!$E$4:$E$250"),"&gt;="&amp;J$49),NA())</f>
        <v>#N/A</v>
      </c>
      <c r="K64" s="62" t="e">
        <f ca="1">IF(K$51&gt;0,COUNTIFS(INDIRECT($H$47&amp;"!$q$4:$q$250"),"NO",INDIRECT($H$47&amp;"!$E$4:$E$250"),"&lt;="&amp;K$50,INDIRECT($H$47&amp;"!$E$4:$E$250"),"&gt;="&amp;K$49),NA())</f>
        <v>#N/A</v>
      </c>
      <c r="L64" s="62" t="e">
        <f ca="1">IF(L$51&gt;0,COUNTIFS(INDIRECT($H$47&amp;"!$q$4:$q$250"),"NO",INDIRECT($H$47&amp;"!$E$4:$E$250"),"&lt;="&amp;L$50,INDIRECT($H$47&amp;"!$E$4:$E$250"),"&gt;="&amp;L$49),NA())</f>
        <v>#N/A</v>
      </c>
    </row>
    <row r="65" spans="1:14" ht="15.75">
      <c r="A65" s="94"/>
      <c r="B65" s="38" t="str">
        <f>IF(INSTRUCTIONS!$B35="",INSTRUCTIONS!$A35,INSTRUCTIONS!$B35)</f>
        <v xml:space="preserve">Question 11: </v>
      </c>
      <c r="C65" s="62" t="e">
        <f ca="1">IF(C$51&gt;0,COUNTIFS(INDIRECT($C$47&amp;"!$r$4:$r$250"),"NO",INDIRECT($C$47&amp;"!$E$4:$E$250"),"&lt;="&amp;C$50,INDIRECT($C$47&amp;"!$E$4:$E$250"),"&gt;="&amp;C$49),NA())</f>
        <v>#N/A</v>
      </c>
      <c r="D65" s="62" t="e">
        <f ca="1">IF(D$51&gt;0,COUNTIFS(INDIRECT($C$47&amp;"!$r$4:$r$250"),"NO",INDIRECT($C$47&amp;"!$E$4:$E$250"),"&lt;="&amp;D$50,INDIRECT($C$47&amp;"!$E$4:$E$250"),"&gt;="&amp;D$49),NA())</f>
        <v>#N/A</v>
      </c>
      <c r="E65" s="62" t="e">
        <f ca="1">IF(E$51&gt;0,COUNTIFS(INDIRECT($C$47&amp;"!$r$4:$r$250"),"NO",INDIRECT($C$47&amp;"!$E$4:$E$250"),"&lt;="&amp;E$50,INDIRECT($C$47&amp;"!$E$4:$E$250"),"&gt;="&amp;E$49),NA())</f>
        <v>#N/A</v>
      </c>
      <c r="F65" s="62" t="e">
        <f ca="1">IF(F$51&gt;0,COUNTIFS(INDIRECT($C$47&amp;"!$r$4:$r$250"),"NO",INDIRECT($C$47&amp;"!$E$4:$E$250"),"&lt;="&amp;F$50,INDIRECT($C$47&amp;"!$E$4:$E$250"),"&gt;="&amp;F$49),NA())</f>
        <v>#N/A</v>
      </c>
      <c r="G65" s="62" t="e">
        <f ca="1">IF(G$51&gt;0,COUNTIFS(INDIRECT($C$47&amp;"!$r$4:$r$250"),"NO",INDIRECT($C$47&amp;"!$E$4:$E$250"),"&lt;="&amp;G$50,INDIRECT($C$47&amp;"!$E$4:$E$250"),"&gt;="&amp;G$49),NA())</f>
        <v>#N/A</v>
      </c>
      <c r="H65" s="62" t="e">
        <f ca="1">IF(H$51&gt;0,COUNTIFS(INDIRECT($H$47&amp;"!$r$4:$r$250"),"NO",INDIRECT($H$47&amp;"!$E$4:$E$250"),"&lt;="&amp;H$50,INDIRECT($H$47&amp;"!$E$4:$E$250"),"&gt;="&amp;H$49),NA())</f>
        <v>#N/A</v>
      </c>
      <c r="I65" s="62" t="e">
        <f ca="1">IF(I$51&gt;0,COUNTIFS(INDIRECT($H$47&amp;"!$r$4:$r$250"),"NO",INDIRECT($H$47&amp;"!$E$4:$E$250"),"&lt;="&amp;I$50,INDIRECT($H$47&amp;"!$E$4:$E$250"),"&gt;="&amp;I$49),NA())</f>
        <v>#N/A</v>
      </c>
      <c r="J65" s="62" t="e">
        <f ca="1">IF(J$51&gt;0,COUNTIFS(INDIRECT($H$47&amp;"!$r$4:$r$250"),"NO",INDIRECT($H$47&amp;"!$E$4:$E$250"),"&lt;="&amp;J$50,INDIRECT($H$47&amp;"!$E$4:$E$250"),"&gt;="&amp;J$49),NA())</f>
        <v>#N/A</v>
      </c>
      <c r="K65" s="62" t="e">
        <f ca="1">IF(K$51&gt;0,COUNTIFS(INDIRECT($H$47&amp;"!$r$4:$r$250"),"NO",INDIRECT($H$47&amp;"!$E$4:$E$250"),"&lt;="&amp;K$50,INDIRECT($H$47&amp;"!$E$4:$E$250"),"&gt;="&amp;K$49),NA())</f>
        <v>#N/A</v>
      </c>
      <c r="L65" s="62" t="e">
        <f ca="1">IF(L$51&gt;0,COUNTIFS(INDIRECT($H$47&amp;"!$r$4:$r$250"),"NO",INDIRECT($H$47&amp;"!$E$4:$E$250"),"&lt;="&amp;L$50,INDIRECT($H$47&amp;"!$E$4:$E$250"),"&gt;="&amp;L$49),NA())</f>
        <v>#N/A</v>
      </c>
    </row>
    <row r="66" spans="1:14" ht="15.75">
      <c r="A66" s="94"/>
      <c r="B66" s="38" t="str">
        <f>IF(INSTRUCTIONS!$B36="",INSTRUCTIONS!$A36,INSTRUCTIONS!$B36)</f>
        <v xml:space="preserve">Question 12: </v>
      </c>
      <c r="C66" s="62" t="e">
        <f ca="1">IF(C$51&gt;0,COUNTIFS(INDIRECT($C$47&amp;"!$s$4:$s$250"),"NO",INDIRECT($C$47&amp;"!$E$4:$E$250"),"&lt;="&amp;C$50,INDIRECT($C$47&amp;"!$E$4:$E$250"),"&gt;="&amp;C$49),NA())</f>
        <v>#N/A</v>
      </c>
      <c r="D66" s="62" t="e">
        <f ca="1">IF(D$51&gt;0,COUNTIFS(INDIRECT($C$47&amp;"!$s$4:$s$250"),"NO",INDIRECT($C$47&amp;"!$E$4:$E$250"),"&lt;="&amp;D$50,INDIRECT($C$47&amp;"!$E$4:$E$250"),"&gt;="&amp;D$49),NA())</f>
        <v>#N/A</v>
      </c>
      <c r="E66" s="62" t="e">
        <f ca="1">IF(E$51&gt;0,COUNTIFS(INDIRECT($C$47&amp;"!$s$4:$s$250"),"NO",INDIRECT($C$47&amp;"!$E$4:$E$250"),"&lt;="&amp;E$50,INDIRECT($C$47&amp;"!$E$4:$E$250"),"&gt;="&amp;E$49),NA())</f>
        <v>#N/A</v>
      </c>
      <c r="F66" s="62" t="e">
        <f ca="1">IF(F$51&gt;0,COUNTIFS(INDIRECT($C$47&amp;"!$s$4:$s$250"),"NO",INDIRECT($C$47&amp;"!$E$4:$E$250"),"&lt;="&amp;F$50,INDIRECT($C$47&amp;"!$E$4:$E$250"),"&gt;="&amp;F$49),NA())</f>
        <v>#N/A</v>
      </c>
      <c r="G66" s="62" t="e">
        <f ca="1">IF(G$51&gt;0,COUNTIFS(INDIRECT($C$47&amp;"!$s$4:$s$250"),"NO",INDIRECT($C$47&amp;"!$E$4:$E$250"),"&lt;="&amp;G$50,INDIRECT($C$47&amp;"!$E$4:$E$250"),"&gt;="&amp;G$49),NA())</f>
        <v>#N/A</v>
      </c>
      <c r="H66" s="62" t="e">
        <f ca="1">IF(H$51&gt;0,COUNTIFS(INDIRECT($H$47&amp;"!$s$4:$s$250"),"NO",INDIRECT($H$47&amp;"!$E$4:$E$250"),"&lt;="&amp;H$50,INDIRECT($H$47&amp;"!$E$4:$E$250"),"&gt;="&amp;H$49),NA())</f>
        <v>#N/A</v>
      </c>
      <c r="I66" s="62" t="e">
        <f ca="1">IF(I$51&gt;0,COUNTIFS(INDIRECT($H$47&amp;"!$s$4:$s$250"),"NO",INDIRECT($H$47&amp;"!$E$4:$E$250"),"&lt;="&amp;I$50,INDIRECT($H$47&amp;"!$E$4:$E$250"),"&gt;="&amp;I$49),NA())</f>
        <v>#N/A</v>
      </c>
      <c r="J66" s="62" t="e">
        <f ca="1">IF(J$51&gt;0,COUNTIFS(INDIRECT($H$47&amp;"!$s$4:$s$250"),"NO",INDIRECT($H$47&amp;"!$E$4:$E$250"),"&lt;="&amp;J$50,INDIRECT($H$47&amp;"!$E$4:$E$250"),"&gt;="&amp;J$49),NA())</f>
        <v>#N/A</v>
      </c>
      <c r="K66" s="62" t="e">
        <f ca="1">IF(K$51&gt;0,COUNTIFS(INDIRECT($H$47&amp;"!$s$4:$s$250"),"NO",INDIRECT($H$47&amp;"!$E$4:$E$250"),"&lt;="&amp;K$50,INDIRECT($H$47&amp;"!$E$4:$E$250"),"&gt;="&amp;K$49),NA())</f>
        <v>#N/A</v>
      </c>
      <c r="L66" s="62" t="e">
        <f ca="1">IF(L$51&gt;0,COUNTIFS(INDIRECT($H$47&amp;"!$s$4:$s$250"),"NO",INDIRECT($H$47&amp;"!$E$4:$E$250"),"&lt;="&amp;L$50,INDIRECT($H$47&amp;"!$E$4:$E$250"),"&gt;="&amp;L$49),NA())</f>
        <v>#N/A</v>
      </c>
    </row>
    <row r="67" spans="1:14" ht="15.75">
      <c r="A67" s="94"/>
      <c r="B67" s="38" t="str">
        <f>IF(INSTRUCTIONS!$B37="",INSTRUCTIONS!$A37,INSTRUCTIONS!$B37)</f>
        <v xml:space="preserve">Question 13: </v>
      </c>
      <c r="C67" s="62" t="e">
        <f ca="1">IF(C$51&gt;0,COUNTIFS(INDIRECT($C$47&amp;"!$t$4:$t$250"),"NO",INDIRECT($C$47&amp;"!$E$4:$E$250"),"&lt;="&amp;C$50,INDIRECT($C$47&amp;"!$E$4:$E$250"),"&gt;="&amp;C$49),NA())</f>
        <v>#N/A</v>
      </c>
      <c r="D67" s="62" t="e">
        <f ca="1">IF(D$51&gt;0,COUNTIFS(INDIRECT($C$47&amp;"!$t$4:$t$250"),"NO",INDIRECT($C$47&amp;"!$E$4:$E$250"),"&lt;="&amp;D$50,INDIRECT($C$47&amp;"!$E$4:$E$250"),"&gt;="&amp;D$49),NA())</f>
        <v>#N/A</v>
      </c>
      <c r="E67" s="62" t="e">
        <f ca="1">IF(E$51&gt;0,COUNTIFS(INDIRECT($C$47&amp;"!$t$4:$t$250"),"NO",INDIRECT($C$47&amp;"!$E$4:$E$250"),"&lt;="&amp;E$50,INDIRECT($C$47&amp;"!$E$4:$E$250"),"&gt;="&amp;E$49),NA())</f>
        <v>#N/A</v>
      </c>
      <c r="F67" s="62" t="e">
        <f ca="1">IF(F$51&gt;0,COUNTIFS(INDIRECT($C$47&amp;"!$t$4:$t$250"),"NO",INDIRECT($C$47&amp;"!$E$4:$E$250"),"&lt;="&amp;F$50,INDIRECT($C$47&amp;"!$E$4:$E$250"),"&gt;="&amp;F$49),NA())</f>
        <v>#N/A</v>
      </c>
      <c r="G67" s="62" t="e">
        <f ca="1">IF(G$51&gt;0,COUNTIFS(INDIRECT($C$47&amp;"!$t$4:$t$250"),"NO",INDIRECT($C$47&amp;"!$E$4:$E$250"),"&lt;="&amp;G$50,INDIRECT($C$47&amp;"!$E$4:$E$250"),"&gt;="&amp;G$49),NA())</f>
        <v>#N/A</v>
      </c>
      <c r="H67" s="62" t="e">
        <f ca="1">IF(H$51&gt;0,COUNTIFS(INDIRECT($H$47&amp;"!$t$4:$t$250"),"NO",INDIRECT($H$47&amp;"!$E$4:$E$250"),"&lt;="&amp;H$50,INDIRECT($H$47&amp;"!$E$4:$E$250"),"&gt;="&amp;H$49),NA())</f>
        <v>#N/A</v>
      </c>
      <c r="I67" s="62" t="e">
        <f ca="1">IF(I$51&gt;0,COUNTIFS(INDIRECT($H$47&amp;"!$t$4:$t$250"),"NO",INDIRECT($H$47&amp;"!$E$4:$E$250"),"&lt;="&amp;I$50,INDIRECT($H$47&amp;"!$E$4:$E$250"),"&gt;="&amp;I$49),NA())</f>
        <v>#N/A</v>
      </c>
      <c r="J67" s="62" t="e">
        <f ca="1">IF(J$51&gt;0,COUNTIFS(INDIRECT($H$47&amp;"!$t$4:$t$250"),"NO",INDIRECT($H$47&amp;"!$E$4:$E$250"),"&lt;="&amp;J$50,INDIRECT($H$47&amp;"!$E$4:$E$250"),"&gt;="&amp;J$49),NA())</f>
        <v>#N/A</v>
      </c>
      <c r="K67" s="62" t="e">
        <f ca="1">IF(K$51&gt;0,COUNTIFS(INDIRECT($H$47&amp;"!$t$4:$t$250"),"NO",INDIRECT($H$47&amp;"!$E$4:$E$250"),"&lt;="&amp;K$50,INDIRECT($H$47&amp;"!$E$4:$E$250"),"&gt;="&amp;K$49),NA())</f>
        <v>#N/A</v>
      </c>
      <c r="L67" s="62" t="e">
        <f ca="1">IF(L$51&gt;0,COUNTIFS(INDIRECT($H$47&amp;"!$t$4:$t$250"),"NO",INDIRECT($H$47&amp;"!$E$4:$E$250"),"&lt;="&amp;L$50,INDIRECT($H$47&amp;"!$E$4:$E$250"),"&gt;="&amp;L$49),NA())</f>
        <v>#N/A</v>
      </c>
    </row>
    <row r="68" spans="1:14" ht="15.75">
      <c r="A68" s="94"/>
      <c r="B68" s="38" t="str">
        <f>IF(INSTRUCTIONS!$B38="",INSTRUCTIONS!$A38,INSTRUCTIONS!$B38)</f>
        <v xml:space="preserve">Question 14: </v>
      </c>
      <c r="C68" s="62" t="e">
        <f ca="1">IF(C$51&gt;0,COUNTIFS(INDIRECT($C$47&amp;"!$u$4:$u$250"),"NO",INDIRECT($C$47&amp;"!$E$4:$E$250"),"&lt;="&amp;C$50,INDIRECT($C$47&amp;"!$E$4:$E$250"),"&gt;="&amp;C$49),NA())</f>
        <v>#N/A</v>
      </c>
      <c r="D68" s="62" t="e">
        <f ca="1">IF(D$51&gt;0,COUNTIFS(INDIRECT($C$47&amp;"!$u$4:$u$250"),"NO",INDIRECT($C$47&amp;"!$E$4:$E$250"),"&lt;="&amp;D$50,INDIRECT($C$47&amp;"!$E$4:$E$250"),"&gt;="&amp;D$49),NA())</f>
        <v>#N/A</v>
      </c>
      <c r="E68" s="62" t="e">
        <f ca="1">IF(E$51&gt;0,COUNTIFS(INDIRECT($C$47&amp;"!$u$4:$u$250"),"NO",INDIRECT($C$47&amp;"!$E$4:$E$250"),"&lt;="&amp;E$50,INDIRECT($C$47&amp;"!$E$4:$E$250"),"&gt;="&amp;E$49),NA())</f>
        <v>#N/A</v>
      </c>
      <c r="F68" s="62" t="e">
        <f ca="1">IF(F$51&gt;0,COUNTIFS(INDIRECT($C$47&amp;"!$u$4:$u$250"),"NO",INDIRECT($C$47&amp;"!$E$4:$E$250"),"&lt;="&amp;F$50,INDIRECT($C$47&amp;"!$E$4:$E$250"),"&gt;="&amp;F$49),NA())</f>
        <v>#N/A</v>
      </c>
      <c r="G68" s="62" t="e">
        <f ca="1">IF(G$51&gt;0,COUNTIFS(INDIRECT($C$47&amp;"!$u$4:$u$250"),"NO",INDIRECT($C$47&amp;"!$E$4:$E$250"),"&lt;="&amp;G$50,INDIRECT($C$47&amp;"!$E$4:$E$250"),"&gt;="&amp;G$49),NA())</f>
        <v>#N/A</v>
      </c>
      <c r="H68" s="62" t="e">
        <f ca="1">IF(H$51&gt;0,COUNTIFS(INDIRECT($H$47&amp;"!$u$4:$u$250"),"NO",INDIRECT($H$47&amp;"!$E$4:$E$250"),"&lt;="&amp;H$50,INDIRECT($H$47&amp;"!$E$4:$E$250"),"&gt;="&amp;H$49),NA())</f>
        <v>#N/A</v>
      </c>
      <c r="I68" s="62" t="e">
        <f ca="1">IF(I$51&gt;0,COUNTIFS(INDIRECT($H$47&amp;"!$u$4:$u$250"),"NO",INDIRECT($H$47&amp;"!$E$4:$E$250"),"&lt;="&amp;I$50,INDIRECT($H$47&amp;"!$E$4:$E$250"),"&gt;="&amp;I$49),NA())</f>
        <v>#N/A</v>
      </c>
      <c r="J68" s="62" t="e">
        <f ca="1">IF(J$51&gt;0,COUNTIFS(INDIRECT($H$47&amp;"!$u$4:$u$250"),"NO",INDIRECT($H$47&amp;"!$E$4:$E$250"),"&lt;="&amp;J$50,INDIRECT($H$47&amp;"!$E$4:$E$250"),"&gt;="&amp;J$49),NA())</f>
        <v>#N/A</v>
      </c>
      <c r="K68" s="62" t="e">
        <f ca="1">IF(K$51&gt;0,COUNTIFS(INDIRECT($H$47&amp;"!$u$4:$u$250"),"NO",INDIRECT($H$47&amp;"!$E$4:$E$250"),"&lt;="&amp;K$50,INDIRECT($H$47&amp;"!$E$4:$E$250"),"&gt;="&amp;K$49),NA())</f>
        <v>#N/A</v>
      </c>
      <c r="L68" s="62" t="e">
        <f ca="1">IF(L$51&gt;0,COUNTIFS(INDIRECT($H$47&amp;"!$u$4:$u$250"),"NO",INDIRECT($H$47&amp;"!$E$4:$E$250"),"&lt;="&amp;L$50,INDIRECT($H$47&amp;"!$E$4:$E$250"),"&gt;="&amp;L$49),NA())</f>
        <v>#N/A</v>
      </c>
    </row>
    <row r="69" spans="1:14" ht="15.75">
      <c r="A69" s="94"/>
      <c r="B69" s="38" t="str">
        <f>IF(INSTRUCTIONS!$B39="",INSTRUCTIONS!$A39,INSTRUCTIONS!$B39)</f>
        <v xml:space="preserve">Question 15: </v>
      </c>
      <c r="C69" s="62" t="e">
        <f ca="1">IF(C$51&gt;0,COUNTIFS(INDIRECT($C$47&amp;"!$v$4:$v$250"),"NO",INDIRECT($C$47&amp;"!$E$4:$E$250"),"&lt;="&amp;C$50,INDIRECT($C$47&amp;"!$E$4:$E$250"),"&gt;="&amp;C$49),NA())</f>
        <v>#N/A</v>
      </c>
      <c r="D69" s="62" t="e">
        <f ca="1">IF(D$51&gt;0,COUNTIFS(INDIRECT($C$47&amp;"!$v$4:$v$250"),"NO",INDIRECT($C$47&amp;"!$E$4:$E$250"),"&lt;="&amp;D$50,INDIRECT($C$47&amp;"!$E$4:$E$250"),"&gt;="&amp;D$49),NA())</f>
        <v>#N/A</v>
      </c>
      <c r="E69" s="62" t="e">
        <f ca="1">IF(E$51&gt;0,COUNTIFS(INDIRECT($C$47&amp;"!$v$4:$v$250"),"NO",INDIRECT($C$47&amp;"!$E$4:$E$250"),"&lt;="&amp;E$50,INDIRECT($C$47&amp;"!$E$4:$E$250"),"&gt;="&amp;E$49),NA())</f>
        <v>#N/A</v>
      </c>
      <c r="F69" s="62" t="e">
        <f ca="1">IF(F$51&gt;0,COUNTIFS(INDIRECT($C$47&amp;"!$v$4:$v$250"),"NO",INDIRECT($C$47&amp;"!$E$4:$E$250"),"&lt;="&amp;F$50,INDIRECT($C$47&amp;"!$E$4:$E$250"),"&gt;="&amp;F$49),NA())</f>
        <v>#N/A</v>
      </c>
      <c r="G69" s="62" t="e">
        <f ca="1">IF(G$51&gt;0,COUNTIFS(INDIRECT($C$47&amp;"!$v$4:$v$250"),"NO",INDIRECT($C$47&amp;"!$E$4:$E$250"),"&lt;="&amp;G$50,INDIRECT($C$47&amp;"!$E$4:$E$250"),"&gt;="&amp;G$49),NA())</f>
        <v>#N/A</v>
      </c>
      <c r="H69" s="62" t="e">
        <f ca="1">IF(H$51&gt;0,COUNTIFS(INDIRECT($H$47&amp;"!$v$4:$v$250"),"NO",INDIRECT($H$47&amp;"!$E$4:$E$250"),"&lt;="&amp;H$50,INDIRECT($H$47&amp;"!$E$4:$E$250"),"&gt;="&amp;H$49),NA())</f>
        <v>#N/A</v>
      </c>
      <c r="I69" s="62" t="e">
        <f ca="1">IF(I$51&gt;0,COUNTIFS(INDIRECT($H$47&amp;"!$v$4:$v$250"),"NO",INDIRECT($H$47&amp;"!$E$4:$E$250"),"&lt;="&amp;I$50,INDIRECT($H$47&amp;"!$E$4:$E$250"),"&gt;="&amp;I$49),NA())</f>
        <v>#N/A</v>
      </c>
      <c r="J69" s="62" t="e">
        <f ca="1">IF(J$51&gt;0,COUNTIFS(INDIRECT($H$47&amp;"!$v$4:$v$250"),"NO",INDIRECT($H$47&amp;"!$E$4:$E$250"),"&lt;="&amp;J$50,INDIRECT($H$47&amp;"!$E$4:$E$250"),"&gt;="&amp;J$49),NA())</f>
        <v>#N/A</v>
      </c>
      <c r="K69" s="62" t="e">
        <f ca="1">IF(K$51&gt;0,COUNTIFS(INDIRECT($H$47&amp;"!$v$4:$v$250"),"NO",INDIRECT($H$47&amp;"!$E$4:$E$250"),"&lt;="&amp;K$50,INDIRECT($H$47&amp;"!$E$4:$E$250"),"&gt;="&amp;K$49),NA())</f>
        <v>#N/A</v>
      </c>
      <c r="L69" s="62" t="e">
        <f ca="1">IF(L$51&gt;0,COUNTIFS(INDIRECT($H$47&amp;"!$v$4:$v$250"),"NO",INDIRECT($H$47&amp;"!$E$4:$E$250"),"&lt;="&amp;L$50,INDIRECT($H$47&amp;"!$E$4:$E$250"),"&gt;="&amp;L$49),NA())</f>
        <v>#N/A</v>
      </c>
    </row>
    <row r="70" spans="1:14" ht="15.75">
      <c r="A70" s="94"/>
      <c r="B70" s="38" t="str">
        <f>IF(INSTRUCTIONS!$B40="",INSTRUCTIONS!$A40,INSTRUCTIONS!$B40)</f>
        <v xml:space="preserve">Question 16: </v>
      </c>
      <c r="C70" s="62" t="e">
        <f ca="1">IF(C$51&gt;0,COUNTIFS(INDIRECT($C$47&amp;"!$w$4:$w$250"),"NO",INDIRECT($C$47&amp;"!$E$4:$E$250"),"&lt;="&amp;C$50,INDIRECT($C$47&amp;"!$E$4:$E$250"),"&gt;="&amp;C$49),NA())</f>
        <v>#N/A</v>
      </c>
      <c r="D70" s="62" t="e">
        <f ca="1">IF(D$51&gt;0,COUNTIFS(INDIRECT($C$47&amp;"!$w$4:$w$250"),"NO",INDIRECT($C$47&amp;"!$E$4:$E$250"),"&lt;="&amp;D$50,INDIRECT($C$47&amp;"!$E$4:$E$250"),"&gt;="&amp;D$49),NA())</f>
        <v>#N/A</v>
      </c>
      <c r="E70" s="62" t="e">
        <f ca="1">IF(E$51&gt;0,COUNTIFS(INDIRECT($C$47&amp;"!$w$4:$w$250"),"NO",INDIRECT($C$47&amp;"!$E$4:$E$250"),"&lt;="&amp;E$50,INDIRECT($C$47&amp;"!$E$4:$E$250"),"&gt;="&amp;E$49),NA())</f>
        <v>#N/A</v>
      </c>
      <c r="F70" s="62" t="e">
        <f ca="1">IF(F$51&gt;0,COUNTIFS(INDIRECT($C$47&amp;"!$w$4:$w$250"),"NO",INDIRECT($C$47&amp;"!$E$4:$E$250"),"&lt;="&amp;F$50,INDIRECT($C$47&amp;"!$E$4:$E$250"),"&gt;="&amp;F$49),NA())</f>
        <v>#N/A</v>
      </c>
      <c r="G70" s="62" t="e">
        <f ca="1">IF(G$51&gt;0,COUNTIFS(INDIRECT($C$47&amp;"!$w$4:$w$250"),"NO",INDIRECT($C$47&amp;"!$E$4:$E$250"),"&lt;="&amp;G$50,INDIRECT($C$47&amp;"!$E$4:$E$250"),"&gt;="&amp;G$49),NA())</f>
        <v>#N/A</v>
      </c>
      <c r="H70" s="62" t="e">
        <f ca="1">IF(H$51&gt;0,COUNTIFS(INDIRECT($H$47&amp;"!$w$4:$w$250"),"NO",INDIRECT($H$47&amp;"!$E$4:$E$250"),"&lt;="&amp;H$50,INDIRECT($H$47&amp;"!$E$4:$E$250"),"&gt;="&amp;H$49),NA())</f>
        <v>#N/A</v>
      </c>
      <c r="I70" s="62" t="e">
        <f ca="1">IF(I$51&gt;0,COUNTIFS(INDIRECT($H$47&amp;"!$w$4:$w$250"),"NO",INDIRECT($H$47&amp;"!$E$4:$E$250"),"&lt;="&amp;I$50,INDIRECT($H$47&amp;"!$E$4:$E$250"),"&gt;="&amp;I$49),NA())</f>
        <v>#N/A</v>
      </c>
      <c r="J70" s="62" t="e">
        <f ca="1">IF(J$51&gt;0,COUNTIFS(INDIRECT($H$47&amp;"!$w$4:$w$250"),"NO",INDIRECT($H$47&amp;"!$E$4:$E$250"),"&lt;="&amp;J$50,INDIRECT($H$47&amp;"!$E$4:$E$250"),"&gt;="&amp;J$49),NA())</f>
        <v>#N/A</v>
      </c>
      <c r="K70" s="62" t="e">
        <f ca="1">IF(K$51&gt;0,COUNTIFS(INDIRECT($H$47&amp;"!$w$4:$w$250"),"NO",INDIRECT($H$47&amp;"!$E$4:$E$250"),"&lt;="&amp;K$50,INDIRECT($H$47&amp;"!$E$4:$E$250"),"&gt;="&amp;K$49),NA())</f>
        <v>#N/A</v>
      </c>
      <c r="L70" s="62" t="e">
        <f ca="1">IF(L$51&gt;0,COUNTIFS(INDIRECT($H$47&amp;"!$w$4:$w$250"),"NO",INDIRECT($H$47&amp;"!$E$4:$E$250"),"&lt;="&amp;L$50,INDIRECT($H$47&amp;"!$E$4:$E$250"),"&gt;="&amp;L$49),NA())</f>
        <v>#N/A</v>
      </c>
    </row>
    <row r="71" spans="1:14" ht="15.75">
      <c r="A71" s="94"/>
      <c r="B71" s="38" t="str">
        <f>IF(INSTRUCTIONS!$B41="",INSTRUCTIONS!$A41,INSTRUCTIONS!$B41)</f>
        <v xml:space="preserve">Question 17: </v>
      </c>
      <c r="C71" s="62" t="e">
        <f ca="1">IF(C$51&gt;0,COUNTIFS(INDIRECT($C$47&amp;"!$x$4:$x$250"),"NO",INDIRECT($C$47&amp;"!$E$4:$E$250"),"&lt;="&amp;C$50,INDIRECT($C$47&amp;"!$E$4:$E$250"),"&gt;="&amp;C$49),NA())</f>
        <v>#N/A</v>
      </c>
      <c r="D71" s="62" t="e">
        <f ca="1">IF(D$51&gt;0,COUNTIFS(INDIRECT($C$47&amp;"!$x$4:$x$250"),"NO",INDIRECT($C$47&amp;"!$E$4:$E$250"),"&lt;="&amp;D$50,INDIRECT($C$47&amp;"!$E$4:$E$250"),"&gt;="&amp;D$49),NA())</f>
        <v>#N/A</v>
      </c>
      <c r="E71" s="62" t="e">
        <f ca="1">IF(E$51&gt;0,COUNTIFS(INDIRECT($C$47&amp;"!$x$4:$x$250"),"NO",INDIRECT($C$47&amp;"!$E$4:$E$250"),"&lt;="&amp;E$50,INDIRECT($C$47&amp;"!$E$4:$E$250"),"&gt;="&amp;E$49),NA())</f>
        <v>#N/A</v>
      </c>
      <c r="F71" s="62" t="e">
        <f ca="1">IF(F$51&gt;0,COUNTIFS(INDIRECT($C$47&amp;"!$x$4:$x$250"),"NO",INDIRECT($C$47&amp;"!$E$4:$E$250"),"&lt;="&amp;F$50,INDIRECT($C$47&amp;"!$E$4:$E$250"),"&gt;="&amp;F$49),NA())</f>
        <v>#N/A</v>
      </c>
      <c r="G71" s="62" t="e">
        <f ca="1">IF(G$51&gt;0,COUNTIFS(INDIRECT($C$47&amp;"!$x$4:$x$250"),"NO",INDIRECT($C$47&amp;"!$E$4:$E$250"),"&lt;="&amp;G$50,INDIRECT($C$47&amp;"!$E$4:$E$250"),"&gt;="&amp;G$49),NA())</f>
        <v>#N/A</v>
      </c>
      <c r="H71" s="62" t="e">
        <f ca="1">IF(H$51&gt;0,COUNTIFS(INDIRECT($H$47&amp;"!$x$4:$x$250"),"NO",INDIRECT($H$47&amp;"!$E$4:$E$250"),"&lt;="&amp;H$50,INDIRECT($H$47&amp;"!$E$4:$E$250"),"&gt;="&amp;H$49),NA())</f>
        <v>#N/A</v>
      </c>
      <c r="I71" s="62" t="e">
        <f ca="1">IF(I$51&gt;0,COUNTIFS(INDIRECT($H$47&amp;"!$x$4:$x$250"),"NO",INDIRECT($H$47&amp;"!$E$4:$E$250"),"&lt;="&amp;I$50,INDIRECT($H$47&amp;"!$E$4:$E$250"),"&gt;="&amp;I$49),NA())</f>
        <v>#N/A</v>
      </c>
      <c r="J71" s="62" t="e">
        <f ca="1">IF(J$51&gt;0,COUNTIFS(INDIRECT($H$47&amp;"!$x$4:$x$250"),"NO",INDIRECT($H$47&amp;"!$E$4:$E$250"),"&lt;="&amp;J$50,INDIRECT($H$47&amp;"!$E$4:$E$250"),"&gt;="&amp;J$49),NA())</f>
        <v>#N/A</v>
      </c>
      <c r="K71" s="62" t="e">
        <f ca="1">IF(K$51&gt;0,COUNTIFS(INDIRECT($H$47&amp;"!$x$4:$x$250"),"NO",INDIRECT($H$47&amp;"!$E$4:$E$250"),"&lt;="&amp;K$50,INDIRECT($H$47&amp;"!$E$4:$E$250"),"&gt;="&amp;K$49),NA())</f>
        <v>#N/A</v>
      </c>
      <c r="L71" s="62" t="e">
        <f ca="1">IF(L$51&gt;0,COUNTIFS(INDIRECT($H$47&amp;"!$x$4:$x$250"),"NO",INDIRECT($H$47&amp;"!$E$4:$E$250"),"&lt;="&amp;L$50,INDIRECT($H$47&amp;"!$E$4:$E$250"),"&gt;="&amp;L$49),NA())</f>
        <v>#N/A</v>
      </c>
    </row>
    <row r="72" spans="1:14" ht="15.75">
      <c r="A72" s="94"/>
      <c r="B72" s="38" t="str">
        <f>IF(INSTRUCTIONS!$B42="",INSTRUCTIONS!$A42,INSTRUCTIONS!$B42)</f>
        <v xml:space="preserve">Question 18: </v>
      </c>
      <c r="C72" s="62" t="e">
        <f ca="1">IF(C$51&gt;0,COUNTIFS(INDIRECT($C$47&amp;"!$y$4:$y$250"),"NO",INDIRECT($C$47&amp;"!$E$4:$E$250"),"&lt;="&amp;C$50,INDIRECT($C$47&amp;"!$E$4:$E$250"),"&gt;="&amp;C$49),NA())</f>
        <v>#N/A</v>
      </c>
      <c r="D72" s="62" t="e">
        <f t="shared" ref="D72:G72" ca="1" si="28">IF(D$51&gt;0,COUNTIFS(INDIRECT($C$47&amp;"!$y$4:$y$250"),"NO",INDIRECT($C$47&amp;"!$E$4:$E$250"),"&lt;="&amp;D$50,INDIRECT($C$47&amp;"!$E$4:$E$250"),"&gt;="&amp;D$49),NA())</f>
        <v>#N/A</v>
      </c>
      <c r="E72" s="62" t="e">
        <f t="shared" ca="1" si="28"/>
        <v>#N/A</v>
      </c>
      <c r="F72" s="62" t="e">
        <f t="shared" ca="1" si="28"/>
        <v>#N/A</v>
      </c>
      <c r="G72" s="62" t="e">
        <f t="shared" ca="1" si="28"/>
        <v>#N/A</v>
      </c>
      <c r="H72" s="62" t="e">
        <f ca="1">IF(H$51&gt;0,COUNTIFS(INDIRECT($H$47&amp;"!$y$4:$y$250"),"NO",INDIRECT($H$47&amp;"!$E$4:$E$250"),"&lt;="&amp;H$50,INDIRECT($H$47&amp;"!$E$4:$E$250"),"&gt;="&amp;H$49),NA())</f>
        <v>#N/A</v>
      </c>
      <c r="I72" s="62" t="e">
        <f ca="1">IF(I$51&gt;0,COUNTIFS(INDIRECT($H$47&amp;"!$y$4:$y$250"),"NO",INDIRECT($H$47&amp;"!$E$4:$E$250"),"&lt;="&amp;I$50,INDIRECT($H$47&amp;"!$E$4:$E$250"),"&gt;="&amp;I$49),NA())</f>
        <v>#N/A</v>
      </c>
      <c r="J72" s="62" t="e">
        <f ca="1">IF(J$51&gt;0,COUNTIFS(INDIRECT($H$47&amp;"!$y$4:$y$250"),"NO",INDIRECT($H$47&amp;"!$E$4:$E$250"),"&lt;="&amp;J$50,INDIRECT($H$47&amp;"!$E$4:$E$250"),"&gt;="&amp;J$49),NA())</f>
        <v>#N/A</v>
      </c>
      <c r="K72" s="62" t="e">
        <f ca="1">IF(K$51&gt;0,COUNTIFS(INDIRECT($H$47&amp;"!$y$4:$y$250"),"NO",INDIRECT($H$47&amp;"!$E$4:$E$250"),"&lt;="&amp;K$50,INDIRECT($H$47&amp;"!$E$4:$E$250"),"&gt;="&amp;K$49),NA())</f>
        <v>#N/A</v>
      </c>
      <c r="L72" s="62" t="e">
        <f ca="1">IF(L$51&gt;0,COUNTIFS(INDIRECT($H$47&amp;"!$y$4:$y$250"),"NO",INDIRECT($H$47&amp;"!$E$4:$E$250"),"&lt;="&amp;L$50,INDIRECT($H$47&amp;"!$E$4:$E$250"),"&gt;="&amp;L$49),NA())</f>
        <v>#N/A</v>
      </c>
    </row>
    <row r="73" spans="1:14" ht="15.75">
      <c r="A73" s="94"/>
      <c r="B73" s="38" t="str">
        <f>IF(INSTRUCTIONS!$B43="",INSTRUCTIONS!$A43,INSTRUCTIONS!$B43)</f>
        <v xml:space="preserve">Question 19: </v>
      </c>
      <c r="C73" s="62" t="e">
        <f ca="1">IF(C$51&gt;0,COUNTIFS(INDIRECT($C$47&amp;"!$z$4:$z$250"),"NO",INDIRECT($C$47&amp;"!$E$4:$E$250"),"&lt;="&amp;C$50,INDIRECT($C$47&amp;"!$E$4:$E$250"),"&gt;="&amp;C$49),NA())</f>
        <v>#N/A</v>
      </c>
      <c r="D73" s="62" t="e">
        <f t="shared" ref="D73:G73" ca="1" si="29">IF(D$51&gt;0,COUNTIFS(INDIRECT($C$47&amp;"!$z$4:$z$250"),"NO",INDIRECT($C$47&amp;"!$E$4:$E$250"),"&lt;="&amp;D$50,INDIRECT($C$47&amp;"!$E$4:$E$250"),"&gt;="&amp;D$49),NA())</f>
        <v>#N/A</v>
      </c>
      <c r="E73" s="62" t="e">
        <f t="shared" ca="1" si="29"/>
        <v>#N/A</v>
      </c>
      <c r="F73" s="62" t="e">
        <f t="shared" ca="1" si="29"/>
        <v>#N/A</v>
      </c>
      <c r="G73" s="62" t="e">
        <f t="shared" ca="1" si="29"/>
        <v>#N/A</v>
      </c>
      <c r="H73" s="62" t="e">
        <f ca="1">IF(H$51&gt;0,COUNTIFS(INDIRECT($H$47&amp;"!$z$4:$z$250"),"NO",INDIRECT($H$47&amp;"!$E$4:$E$250"),"&lt;="&amp;H$50,INDIRECT($H$47&amp;"!$E$4:$E$250"),"&gt;="&amp;H$49),NA())</f>
        <v>#N/A</v>
      </c>
      <c r="I73" s="62" t="e">
        <f t="shared" ref="I73:L73" ca="1" si="30">IF(I$51&gt;0,COUNTIFS(INDIRECT($H$47&amp;"!$z$4:$z$250"),"NO",INDIRECT($H$47&amp;"!$E$4:$E$250"),"&lt;="&amp;I$50,INDIRECT($H$47&amp;"!$E$4:$E$250"),"&gt;="&amp;I$49),NA())</f>
        <v>#N/A</v>
      </c>
      <c r="J73" s="62" t="e">
        <f t="shared" ca="1" si="30"/>
        <v>#N/A</v>
      </c>
      <c r="K73" s="62" t="e">
        <f t="shared" ca="1" si="30"/>
        <v>#N/A</v>
      </c>
      <c r="L73" s="62" t="e">
        <f t="shared" ca="1" si="30"/>
        <v>#N/A</v>
      </c>
    </row>
    <row r="74" spans="1:14" ht="15.75">
      <c r="A74" s="94"/>
      <c r="B74" s="38" t="str">
        <f>IF(INSTRUCTIONS!$B44="",INSTRUCTIONS!$A44,INSTRUCTIONS!$B44)</f>
        <v xml:space="preserve">Question 20: </v>
      </c>
      <c r="C74" s="62" t="e">
        <f ca="1">IF(C$51&gt;0,COUNTIFS(INDIRECT($C$47&amp;"!$aa$4:$aa$250"),"NO",INDIRECT($C$47&amp;"!$E$4:$E$250"),"&lt;="&amp;C$50,INDIRECT($C$47&amp;"!$E$4:$E$250"),"&gt;="&amp;C$49),NA())</f>
        <v>#N/A</v>
      </c>
      <c r="D74" s="62" t="e">
        <f t="shared" ref="D74:G74" ca="1" si="31">IF(D$51&gt;0,COUNTIFS(INDIRECT($C$47&amp;"!$aa$4:$aa$250"),"NO",INDIRECT($C$47&amp;"!$E$4:$E$250"),"&lt;="&amp;D$50,INDIRECT($C$47&amp;"!$E$4:$E$250"),"&gt;="&amp;D$49),NA())</f>
        <v>#N/A</v>
      </c>
      <c r="E74" s="62" t="e">
        <f t="shared" ca="1" si="31"/>
        <v>#N/A</v>
      </c>
      <c r="F74" s="62" t="e">
        <f t="shared" ca="1" si="31"/>
        <v>#N/A</v>
      </c>
      <c r="G74" s="62" t="e">
        <f t="shared" ca="1" si="31"/>
        <v>#N/A</v>
      </c>
      <c r="H74" s="62" t="e">
        <f ca="1">IF(H$51&gt;0,COUNTIFS(INDIRECT($H$47&amp;"!$aa$4:$aa$250"),"NO",INDIRECT($H$47&amp;"!$E$4:$E$250"),"&lt;="&amp;H$50,INDIRECT($H$47&amp;"!$E$4:$E$250"),"&gt;="&amp;H$49),NA())</f>
        <v>#N/A</v>
      </c>
      <c r="I74" s="62" t="e">
        <f t="shared" ref="I74:L74" ca="1" si="32">IF(I$51&gt;0,COUNTIFS(INDIRECT($H$47&amp;"!$aa$4:$aa$250"),"NO",INDIRECT($H$47&amp;"!$E$4:$E$250"),"&lt;="&amp;I$50,INDIRECT($H$47&amp;"!$E$4:$E$250"),"&gt;="&amp;I$49),NA())</f>
        <v>#N/A</v>
      </c>
      <c r="J74" s="62" t="e">
        <f t="shared" ca="1" si="32"/>
        <v>#N/A</v>
      </c>
      <c r="K74" s="62" t="e">
        <f t="shared" ca="1" si="32"/>
        <v>#N/A</v>
      </c>
      <c r="L74" s="62" t="e">
        <f t="shared" ca="1" si="32"/>
        <v>#N/A</v>
      </c>
    </row>
    <row r="77" spans="1:14">
      <c r="C77" s="58" t="str">
        <f>TEXT(C49,"mm/dd")&amp;" - "&amp;TEXT(C50,"mm/dd")</f>
        <v xml:space="preserve"> - </v>
      </c>
      <c r="D77" s="58" t="str">
        <f>TEXT(D49,"mm/dd")&amp;" - "&amp;TEXT(D50,"mm/dd")</f>
        <v xml:space="preserve"> - </v>
      </c>
      <c r="E77" s="58" t="str">
        <f t="shared" ref="E77:L77" si="33">TEXT(E49,"mm/dd")&amp;" - "&amp;TEXT(E50,"mm/dd")</f>
        <v xml:space="preserve"> - </v>
      </c>
      <c r="F77" s="58" t="str">
        <f t="shared" si="33"/>
        <v xml:space="preserve"> - </v>
      </c>
      <c r="G77" s="58" t="str">
        <f t="shared" si="33"/>
        <v xml:space="preserve"> - </v>
      </c>
      <c r="H77" s="58" t="str">
        <f t="shared" si="33"/>
        <v xml:space="preserve"> - </v>
      </c>
      <c r="I77" s="58" t="str">
        <f t="shared" si="33"/>
        <v xml:space="preserve"> - </v>
      </c>
      <c r="J77" s="58" t="str">
        <f t="shared" si="33"/>
        <v xml:space="preserve"> - </v>
      </c>
      <c r="K77" s="58" t="str">
        <f t="shared" si="33"/>
        <v xml:space="preserve"> - </v>
      </c>
      <c r="L77" s="58" t="str">
        <f t="shared" si="33"/>
        <v xml:space="preserve"> - </v>
      </c>
      <c r="M77" s="58"/>
      <c r="N77" s="58"/>
    </row>
  </sheetData>
  <sheetProtection sheet="1" objects="1" scenarios="1"/>
  <mergeCells count="12">
    <mergeCell ref="A55:A74"/>
    <mergeCell ref="A5:A8"/>
    <mergeCell ref="A3:B4"/>
    <mergeCell ref="A9:A28"/>
    <mergeCell ref="A1:N1"/>
    <mergeCell ref="A49:A50"/>
    <mergeCell ref="A51:A54"/>
    <mergeCell ref="A48:B48"/>
    <mergeCell ref="H48:L48"/>
    <mergeCell ref="C47:G47"/>
    <mergeCell ref="H47:L47"/>
    <mergeCell ref="C48:G48"/>
  </mergeCells>
  <phoneticPr fontId="14" type="noConversion"/>
  <conditionalFormatting sqref="C51:L52">
    <cfRule type="expression" dxfId="44" priority="1">
      <formula>ISERROR(C51)</formula>
    </cfRule>
  </conditionalFormatting>
  <conditionalFormatting sqref="C53:L53">
    <cfRule type="expression" dxfId="43" priority="10">
      <formula>ISERROR(C53)</formula>
    </cfRule>
    <cfRule type="expression" dxfId="42" priority="11">
      <formula>ISERROR(C53)</formula>
    </cfRule>
  </conditionalFormatting>
  <conditionalFormatting sqref="C54:L54">
    <cfRule type="expression" dxfId="41" priority="8">
      <formula>ISERROR(C54)</formula>
    </cfRule>
  </conditionalFormatting>
  <conditionalFormatting sqref="C54:L74">
    <cfRule type="expression" dxfId="40" priority="9">
      <formula>ISERROR(C54)</formula>
    </cfRule>
  </conditionalFormatting>
  <conditionalFormatting sqref="C55:L74">
    <cfRule type="dataBar" priority="43">
      <dataBar>
        <cfvo type="min"/>
        <cfvo type="max"/>
        <color rgb="FFFFB628"/>
      </dataBar>
      <extLst>
        <ext xmlns:x14="http://schemas.microsoft.com/office/spreadsheetml/2009/9/main" uri="{B025F937-C7B1-47D3-B67F-A62EFF666E3E}">
          <x14:id>{7FB75548-517D-4E0A-9F08-668618B885E5}</x14:id>
        </ext>
      </extLst>
    </cfRule>
  </conditionalFormatting>
  <conditionalFormatting sqref="C5:N27">
    <cfRule type="expression" dxfId="39" priority="18">
      <formula>ISERROR(C5)</formula>
    </cfRule>
  </conditionalFormatting>
  <conditionalFormatting sqref="C7:N7">
    <cfRule type="expression" dxfId="38" priority="15">
      <formula>ISERROR(C7)</formula>
    </cfRule>
  </conditionalFormatting>
  <conditionalFormatting sqref="C8:N8">
    <cfRule type="expression" dxfId="37" priority="14">
      <formula>ISERROR(C8)</formula>
    </cfRule>
  </conditionalFormatting>
  <conditionalFormatting sqref="C9:N27">
    <cfRule type="dataBar" priority="39">
      <dataBar>
        <cfvo type="min"/>
        <cfvo type="max"/>
        <color rgb="FFFFB628"/>
      </dataBar>
      <extLst>
        <ext xmlns:x14="http://schemas.microsoft.com/office/spreadsheetml/2009/9/main" uri="{B025F937-C7B1-47D3-B67F-A62EFF666E3E}">
          <x14:id>{3FC3F12F-0183-44CA-950B-6FD830838B2F}</x14:id>
        </ext>
      </extLst>
    </cfRule>
  </conditionalFormatting>
  <conditionalFormatting sqref="C28:N28">
    <cfRule type="expression" dxfId="36" priority="12">
      <formula>ISERROR(C28)</formula>
    </cfRule>
    <cfRule type="dataBar" priority="13">
      <dataBar>
        <cfvo type="min"/>
        <cfvo type="max"/>
        <color rgb="FFFFB628"/>
      </dataBar>
      <extLst>
        <ext xmlns:x14="http://schemas.microsoft.com/office/spreadsheetml/2009/9/main" uri="{B025F937-C7B1-47D3-B67F-A62EFF666E3E}">
          <x14:id>{5B61EED6-CB34-4157-A23B-1FF28EDCB304}</x14:id>
        </ext>
      </extLst>
    </cfRule>
  </conditionalFormatting>
  <dataValidations count="1">
    <dataValidation type="list" allowBlank="1" showInputMessage="1" showErrorMessage="1" sqref="C48 H48" xr:uid="{3EBC50A5-15FE-4757-9C26-6A846E921345}">
      <formula1>month_list</formula1>
    </dataValidation>
  </dataValidations>
  <pageMargins left="0.7" right="0.7" top="0.75" bottom="0.75" header="0.3" footer="0.3"/>
  <pageSetup scale="69" fitToHeight="0" orientation="landscape" r:id="rId1"/>
  <ignoredErrors>
    <ignoredError sqref="C51:L52" evalError="1"/>
  </ignoredErrors>
  <drawing r:id="rId2"/>
  <extLst>
    <ext xmlns:x14="http://schemas.microsoft.com/office/spreadsheetml/2009/9/main" uri="{78C0D931-6437-407d-A8EE-F0AAD7539E65}">
      <x14:conditionalFormattings>
        <x14:conditionalFormatting xmlns:xm="http://schemas.microsoft.com/office/excel/2006/main">
          <x14:cfRule type="dataBar" id="{7FB75548-517D-4E0A-9F08-668618B885E5}">
            <x14:dataBar minLength="0" maxLength="100" gradient="0">
              <x14:cfvo type="autoMin"/>
              <x14:cfvo type="autoMax"/>
              <x14:negativeFillColor rgb="FFFF0000"/>
              <x14:axisColor rgb="FF000000"/>
            </x14:dataBar>
          </x14:cfRule>
          <xm:sqref>C55:L74</xm:sqref>
        </x14:conditionalFormatting>
        <x14:conditionalFormatting xmlns:xm="http://schemas.microsoft.com/office/excel/2006/main">
          <x14:cfRule type="dataBar" id="{3FC3F12F-0183-44CA-950B-6FD830838B2F}">
            <x14:dataBar minLength="0" maxLength="100" gradient="0">
              <x14:cfvo type="autoMin"/>
              <x14:cfvo type="autoMax"/>
              <x14:negativeFillColor rgb="FFFF0000"/>
              <x14:axisColor rgb="FF000000"/>
            </x14:dataBar>
          </x14:cfRule>
          <xm:sqref>C9:N27</xm:sqref>
        </x14:conditionalFormatting>
        <x14:conditionalFormatting xmlns:xm="http://schemas.microsoft.com/office/excel/2006/main">
          <x14:cfRule type="dataBar" id="{5B61EED6-CB34-4157-A23B-1FF28EDCB304}">
            <x14:dataBar minLength="0" maxLength="100" gradient="0">
              <x14:cfvo type="autoMin"/>
              <x14:cfvo type="autoMax"/>
              <x14:negativeFillColor rgb="FFFF0000"/>
              <x14:axisColor rgb="FF000000"/>
            </x14:dataBar>
          </x14:cfRule>
          <xm:sqref>C28:N28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CBD56-C058-4698-A4CE-1C59AAE0DA70}">
  <sheetPr codeName="Sheet5">
    <tabColor theme="8" tint="0.79998168889431442"/>
    <pageSetUpPr fitToPage="1"/>
  </sheetPr>
  <dimension ref="A1:N77"/>
  <sheetViews>
    <sheetView zoomScaleNormal="100" workbookViewId="0">
      <pane ySplit="2" topLeftCell="A3" activePane="bottomLeft" state="frozen"/>
      <selection pane="bottomLeft" activeCell="A2" sqref="A2:K2"/>
    </sheetView>
  </sheetViews>
  <sheetFormatPr defaultColWidth="8.85546875" defaultRowHeight="15"/>
  <cols>
    <col min="1" max="1" width="15.5703125" style="13" customWidth="1"/>
    <col min="2" max="2" width="33.5703125" style="14" customWidth="1"/>
    <col min="3" max="14" width="10.5703125" style="13" customWidth="1"/>
    <col min="15" max="16384" width="8.85546875" style="13"/>
  </cols>
  <sheetData>
    <row r="1" spans="1:14" s="28" customFormat="1" ht="16.5">
      <c r="A1" s="35" t="s">
        <v>2725</v>
      </c>
      <c r="B1" s="31"/>
      <c r="C1" s="29"/>
      <c r="D1" s="29"/>
      <c r="E1" s="29"/>
      <c r="F1" s="29"/>
      <c r="G1" s="29"/>
      <c r="H1" s="29"/>
      <c r="I1" s="29"/>
      <c r="J1" s="29"/>
      <c r="K1" s="29"/>
      <c r="L1" s="29"/>
      <c r="M1" s="29"/>
      <c r="N1" s="29"/>
    </row>
    <row r="2" spans="1:14" ht="49.5" customHeight="1">
      <c r="A2" s="109" t="str">
        <f>"MONTHLY &amp; WEEKLY SUMMARIES for "&amp;B1&amp;" Staff"</f>
        <v>MONTHLY &amp; WEEKLY SUMMARIES for  Staff</v>
      </c>
      <c r="B2" s="109"/>
      <c r="C2" s="109"/>
      <c r="D2" s="109"/>
      <c r="E2" s="109"/>
      <c r="F2" s="109"/>
      <c r="G2" s="109"/>
      <c r="H2" s="109"/>
      <c r="I2" s="109"/>
      <c r="J2" s="109"/>
      <c r="K2" s="109"/>
      <c r="L2" s="72"/>
    </row>
    <row r="4" spans="1:14">
      <c r="A4" s="97" t="s">
        <v>2703</v>
      </c>
      <c r="B4" s="97"/>
      <c r="C4" s="17" t="s">
        <v>2704</v>
      </c>
      <c r="D4" s="17" t="s">
        <v>2705</v>
      </c>
      <c r="E4" s="17" t="s">
        <v>2706</v>
      </c>
      <c r="F4" s="17" t="s">
        <v>2707</v>
      </c>
      <c r="G4" s="17" t="s">
        <v>2708</v>
      </c>
      <c r="H4" s="17" t="s">
        <v>2709</v>
      </c>
      <c r="I4" s="17" t="s">
        <v>2710</v>
      </c>
      <c r="J4" s="17" t="s">
        <v>2711</v>
      </c>
      <c r="K4" s="17" t="s">
        <v>2712</v>
      </c>
      <c r="L4" s="17" t="s">
        <v>2713</v>
      </c>
      <c r="M4" s="17" t="s">
        <v>2714</v>
      </c>
      <c r="N4" s="17" t="s">
        <v>2715</v>
      </c>
    </row>
    <row r="5" spans="1:14" ht="18.600000000000001" customHeight="1">
      <c r="A5" s="97"/>
      <c r="B5" s="97"/>
      <c r="C5" s="16" t="str">
        <f>IF(INSTRUCTIONS!B17="",C4,INSTRUCTIONS!B17)</f>
        <v>Month_1</v>
      </c>
      <c r="D5" s="16" t="str">
        <f>IF(C5=C4,D4,IF(MONTH(C5)=12,DATE(YEAR(C5)+1,1,1),DATE(YEAR(C5),MONTH(C5)+1,1)))</f>
        <v>Month_2</v>
      </c>
      <c r="E5" s="16" t="str">
        <f t="shared" ref="E5:N5" si="0">IF(D5=D4,E4,IF(MONTH(D5)=12,DATE(YEAR(D5)+1,1,1),DATE(YEAR(D5),MONTH(D5)+1,1)))</f>
        <v>Month_3</v>
      </c>
      <c r="F5" s="16" t="str">
        <f t="shared" si="0"/>
        <v>Month_4</v>
      </c>
      <c r="G5" s="16" t="str">
        <f t="shared" si="0"/>
        <v>Month_5</v>
      </c>
      <c r="H5" s="16" t="str">
        <f t="shared" si="0"/>
        <v>Month_6</v>
      </c>
      <c r="I5" s="16" t="str">
        <f t="shared" si="0"/>
        <v>Month_7</v>
      </c>
      <c r="J5" s="16" t="str">
        <f t="shared" si="0"/>
        <v>Month_8</v>
      </c>
      <c r="K5" s="16" t="str">
        <f t="shared" si="0"/>
        <v>Month_9</v>
      </c>
      <c r="L5" s="16" t="str">
        <f t="shared" si="0"/>
        <v>Month_10</v>
      </c>
      <c r="M5" s="16" t="str">
        <f t="shared" si="0"/>
        <v>Month_11</v>
      </c>
      <c r="N5" s="16" t="str">
        <f t="shared" si="0"/>
        <v>Month_12</v>
      </c>
    </row>
    <row r="6" spans="1:14" ht="14.45" customHeight="1">
      <c r="A6" s="95" t="s">
        <v>2716</v>
      </c>
      <c r="B6" s="15" t="s">
        <v>2717</v>
      </c>
      <c r="C6" s="18">
        <f t="shared" ref="C6:N6" ca="1" si="1">COUNTIFS(INDIRECT(C$4&amp;"!$ab$4:$ab$250"),"&gt;=0",INDIRECT(C$4&amp;"!$C$4:$C$250"),$B$1)</f>
        <v>0</v>
      </c>
      <c r="D6" s="18">
        <f t="shared" ca="1" si="1"/>
        <v>0</v>
      </c>
      <c r="E6" s="18">
        <f t="shared" ca="1" si="1"/>
        <v>0</v>
      </c>
      <c r="F6" s="18">
        <f t="shared" ca="1" si="1"/>
        <v>0</v>
      </c>
      <c r="G6" s="18">
        <f t="shared" ca="1" si="1"/>
        <v>0</v>
      </c>
      <c r="H6" s="18">
        <f t="shared" ca="1" si="1"/>
        <v>0</v>
      </c>
      <c r="I6" s="18">
        <f t="shared" ca="1" si="1"/>
        <v>0</v>
      </c>
      <c r="J6" s="18">
        <f t="shared" ca="1" si="1"/>
        <v>0</v>
      </c>
      <c r="K6" s="18">
        <f t="shared" ca="1" si="1"/>
        <v>0</v>
      </c>
      <c r="L6" s="18">
        <f t="shared" ca="1" si="1"/>
        <v>0</v>
      </c>
      <c r="M6" s="18">
        <f t="shared" ca="1" si="1"/>
        <v>0</v>
      </c>
      <c r="N6" s="18">
        <f t="shared" ca="1" si="1"/>
        <v>0</v>
      </c>
    </row>
    <row r="7" spans="1:14" ht="14.45" customHeight="1">
      <c r="A7" s="96"/>
      <c r="B7" s="15" t="s">
        <v>2718</v>
      </c>
      <c r="C7" s="18">
        <f t="shared" ref="C7:N7" ca="1" si="2">COUNTIFS(INDIRECT(C$4&amp;"!$ab$4:$ab$250"),"=0",INDIRECT(C$4&amp;"!$C$4:$C$250"),$B$1)</f>
        <v>0</v>
      </c>
      <c r="D7" s="18">
        <f t="shared" ca="1" si="2"/>
        <v>0</v>
      </c>
      <c r="E7" s="18">
        <f t="shared" ca="1" si="2"/>
        <v>0</v>
      </c>
      <c r="F7" s="18">
        <f t="shared" ca="1" si="2"/>
        <v>0</v>
      </c>
      <c r="G7" s="18">
        <f t="shared" ca="1" si="2"/>
        <v>0</v>
      </c>
      <c r="H7" s="18">
        <f t="shared" ca="1" si="2"/>
        <v>0</v>
      </c>
      <c r="I7" s="18">
        <f t="shared" ca="1" si="2"/>
        <v>0</v>
      </c>
      <c r="J7" s="18">
        <f t="shared" ca="1" si="2"/>
        <v>0</v>
      </c>
      <c r="K7" s="18">
        <f t="shared" ca="1" si="2"/>
        <v>0</v>
      </c>
      <c r="L7" s="18">
        <f t="shared" ca="1" si="2"/>
        <v>0</v>
      </c>
      <c r="M7" s="18">
        <f t="shared" ca="1" si="2"/>
        <v>0</v>
      </c>
      <c r="N7" s="18">
        <f t="shared" ca="1" si="2"/>
        <v>0</v>
      </c>
    </row>
    <row r="8" spans="1:14" ht="15.75">
      <c r="A8" s="96"/>
      <c r="B8" s="19" t="str">
        <f>IF(INSTRUCTIONS!$A$22=0,"Process Measure Compliance",INSTRUCTIONS!$A$22)</f>
        <v>Process Measure Compliance</v>
      </c>
      <c r="C8" s="20" t="e">
        <f ca="1">IFERROR(C7/C6,NA())</f>
        <v>#N/A</v>
      </c>
      <c r="D8" s="20" t="e">
        <f t="shared" ref="D8:N8" ca="1" si="3">IFERROR(D7/D6,NA())</f>
        <v>#N/A</v>
      </c>
      <c r="E8" s="20" t="e">
        <f t="shared" ca="1" si="3"/>
        <v>#N/A</v>
      </c>
      <c r="F8" s="20" t="e">
        <f t="shared" ca="1" si="3"/>
        <v>#N/A</v>
      </c>
      <c r="G8" s="20" t="e">
        <f t="shared" ca="1" si="3"/>
        <v>#N/A</v>
      </c>
      <c r="H8" s="20" t="e">
        <f t="shared" ca="1" si="3"/>
        <v>#N/A</v>
      </c>
      <c r="I8" s="20" t="e">
        <f t="shared" ca="1" si="3"/>
        <v>#N/A</v>
      </c>
      <c r="J8" s="20" t="e">
        <f t="shared" ca="1" si="3"/>
        <v>#N/A</v>
      </c>
      <c r="K8" s="20" t="e">
        <f t="shared" ca="1" si="3"/>
        <v>#N/A</v>
      </c>
      <c r="L8" s="20" t="e">
        <f t="shared" ca="1" si="3"/>
        <v>#N/A</v>
      </c>
      <c r="M8" s="20" t="e">
        <f t="shared" ca="1" si="3"/>
        <v>#N/A</v>
      </c>
      <c r="N8" s="20" t="e">
        <f t="shared" ca="1" si="3"/>
        <v>#N/A</v>
      </c>
    </row>
    <row r="9" spans="1:14" ht="31.5">
      <c r="A9" s="96"/>
      <c r="B9" s="21" t="s">
        <v>2719</v>
      </c>
      <c r="C9" s="22" t="e">
        <f t="shared" ref="C9:N9" ca="1" si="4">IFERROR(AVERAGEIF(INDIRECT(C$4&amp;"!$C$4:$C$250"),$B$1,INDIRECT(C$4&amp;"!$ab$4:$ab$250")),NA())</f>
        <v>#N/A</v>
      </c>
      <c r="D9" s="22" t="e">
        <f t="shared" ca="1" si="4"/>
        <v>#N/A</v>
      </c>
      <c r="E9" s="22" t="e">
        <f t="shared" ca="1" si="4"/>
        <v>#N/A</v>
      </c>
      <c r="F9" s="22" t="e">
        <f t="shared" ca="1" si="4"/>
        <v>#N/A</v>
      </c>
      <c r="G9" s="22" t="e">
        <f t="shared" ca="1" si="4"/>
        <v>#N/A</v>
      </c>
      <c r="H9" s="22" t="e">
        <f t="shared" ca="1" si="4"/>
        <v>#N/A</v>
      </c>
      <c r="I9" s="22" t="e">
        <f t="shared" ca="1" si="4"/>
        <v>#N/A</v>
      </c>
      <c r="J9" s="22" t="e">
        <f t="shared" ca="1" si="4"/>
        <v>#N/A</v>
      </c>
      <c r="K9" s="22" t="e">
        <f t="shared" ca="1" si="4"/>
        <v>#N/A</v>
      </c>
      <c r="L9" s="22" t="e">
        <f t="shared" ca="1" si="4"/>
        <v>#N/A</v>
      </c>
      <c r="M9" s="22" t="e">
        <f t="shared" ca="1" si="4"/>
        <v>#N/A</v>
      </c>
      <c r="N9" s="22" t="e">
        <f t="shared" ca="1" si="4"/>
        <v>#N/A</v>
      </c>
    </row>
    <row r="10" spans="1:14" ht="15.6" customHeight="1">
      <c r="A10" s="94" t="s">
        <v>2720</v>
      </c>
      <c r="B10" s="15" t="str">
        <f>IF(INSTRUCTIONS!$B25="",INSTRUCTIONS!$A25,INSTRUCTIONS!$B25)</f>
        <v xml:space="preserve">Question 1: </v>
      </c>
      <c r="C10" s="23" t="e">
        <f ca="1">IF(C$6&gt;0,COUNTIFS(INDIRECT(C$4&amp;"!$h$4:$h$250"),"NO",INDIRECT(C$4&amp;"!$c$4:$c$250"),$B$1),NA())</f>
        <v>#N/A</v>
      </c>
      <c r="D10" s="23" t="e">
        <f t="shared" ref="D10:N10" ca="1" si="5">IF(D$6&gt;0,COUNTIFS(INDIRECT(D$4&amp;"!$h$4:$h$250"),"NO",INDIRECT(D$4&amp;"!$c$4:$c$250"),$B$1),NA())</f>
        <v>#N/A</v>
      </c>
      <c r="E10" s="23" t="e">
        <f t="shared" ca="1" si="5"/>
        <v>#N/A</v>
      </c>
      <c r="F10" s="23" t="e">
        <f t="shared" ca="1" si="5"/>
        <v>#N/A</v>
      </c>
      <c r="G10" s="23" t="e">
        <f t="shared" ca="1" si="5"/>
        <v>#N/A</v>
      </c>
      <c r="H10" s="23" t="e">
        <f t="shared" ca="1" si="5"/>
        <v>#N/A</v>
      </c>
      <c r="I10" s="23" t="e">
        <f t="shared" ca="1" si="5"/>
        <v>#N/A</v>
      </c>
      <c r="J10" s="23" t="e">
        <f t="shared" ca="1" si="5"/>
        <v>#N/A</v>
      </c>
      <c r="K10" s="23" t="e">
        <f t="shared" ca="1" si="5"/>
        <v>#N/A</v>
      </c>
      <c r="L10" s="23" t="e">
        <f t="shared" ca="1" si="5"/>
        <v>#N/A</v>
      </c>
      <c r="M10" s="23" t="e">
        <f t="shared" ca="1" si="5"/>
        <v>#N/A</v>
      </c>
      <c r="N10" s="23" t="e">
        <f t="shared" ca="1" si="5"/>
        <v>#N/A</v>
      </c>
    </row>
    <row r="11" spans="1:14" ht="15.75">
      <c r="A11" s="94"/>
      <c r="B11" s="15" t="str">
        <f>IF(INSTRUCTIONS!$B26="",INSTRUCTIONS!$A26,INSTRUCTIONS!$B26)</f>
        <v xml:space="preserve">Question 2: </v>
      </c>
      <c r="C11" s="23" t="e">
        <f ca="1">IF(C$6&gt;0,COUNTIFS(INDIRECT(C$4&amp;"!$i$4:$i$250"),"NO",INDIRECT(C$4&amp;"!$c$4:$c$250"),$B$1),NA())</f>
        <v>#N/A</v>
      </c>
      <c r="D11" s="23" t="e">
        <f t="shared" ref="D11:N11" ca="1" si="6">IF(D$6&gt;0,COUNTIFS(INDIRECT(D$4&amp;"!$i$4:$i$250"),"NO",INDIRECT(D$4&amp;"!$c$4:$c$250"),$B$1),NA())</f>
        <v>#N/A</v>
      </c>
      <c r="E11" s="23" t="e">
        <f t="shared" ca="1" si="6"/>
        <v>#N/A</v>
      </c>
      <c r="F11" s="23" t="e">
        <f t="shared" ca="1" si="6"/>
        <v>#N/A</v>
      </c>
      <c r="G11" s="23" t="e">
        <f t="shared" ca="1" si="6"/>
        <v>#N/A</v>
      </c>
      <c r="H11" s="23" t="e">
        <f t="shared" ca="1" si="6"/>
        <v>#N/A</v>
      </c>
      <c r="I11" s="23" t="e">
        <f t="shared" ca="1" si="6"/>
        <v>#N/A</v>
      </c>
      <c r="J11" s="23" t="e">
        <f t="shared" ca="1" si="6"/>
        <v>#N/A</v>
      </c>
      <c r="K11" s="23" t="e">
        <f t="shared" ca="1" si="6"/>
        <v>#N/A</v>
      </c>
      <c r="L11" s="23" t="e">
        <f t="shared" ca="1" si="6"/>
        <v>#N/A</v>
      </c>
      <c r="M11" s="23" t="e">
        <f t="shared" ca="1" si="6"/>
        <v>#N/A</v>
      </c>
      <c r="N11" s="23" t="e">
        <f t="shared" ca="1" si="6"/>
        <v>#N/A</v>
      </c>
    </row>
    <row r="12" spans="1:14" ht="15.75">
      <c r="A12" s="94"/>
      <c r="B12" s="15" t="str">
        <f>IF(INSTRUCTIONS!$B27="",INSTRUCTIONS!$A27,INSTRUCTIONS!$B27)</f>
        <v xml:space="preserve">Question 3: </v>
      </c>
      <c r="C12" s="23" t="e">
        <f ca="1">IF(C$6&gt;0,COUNTIFS(INDIRECT(C$4&amp;"!$j$4:$j$250"),"NO",INDIRECT(C$4&amp;"!$c$4:$c$250"),$B$1),NA())</f>
        <v>#N/A</v>
      </c>
      <c r="D12" s="23" t="e">
        <f t="shared" ref="D12:N12" ca="1" si="7">IF(D$6&gt;0,COUNTIFS(INDIRECT(D$4&amp;"!$j$4:$j$250"),"NO",INDIRECT(D$4&amp;"!$c$4:$c$250"),$B$1),NA())</f>
        <v>#N/A</v>
      </c>
      <c r="E12" s="23" t="e">
        <f t="shared" ca="1" si="7"/>
        <v>#N/A</v>
      </c>
      <c r="F12" s="23" t="e">
        <f t="shared" ca="1" si="7"/>
        <v>#N/A</v>
      </c>
      <c r="G12" s="23" t="e">
        <f t="shared" ca="1" si="7"/>
        <v>#N/A</v>
      </c>
      <c r="H12" s="23" t="e">
        <f t="shared" ca="1" si="7"/>
        <v>#N/A</v>
      </c>
      <c r="I12" s="23" t="e">
        <f t="shared" ca="1" si="7"/>
        <v>#N/A</v>
      </c>
      <c r="J12" s="23" t="e">
        <f t="shared" ca="1" si="7"/>
        <v>#N/A</v>
      </c>
      <c r="K12" s="23" t="e">
        <f t="shared" ca="1" si="7"/>
        <v>#N/A</v>
      </c>
      <c r="L12" s="23" t="e">
        <f t="shared" ca="1" si="7"/>
        <v>#N/A</v>
      </c>
      <c r="M12" s="23" t="e">
        <f t="shared" ca="1" si="7"/>
        <v>#N/A</v>
      </c>
      <c r="N12" s="23" t="e">
        <f t="shared" ca="1" si="7"/>
        <v>#N/A</v>
      </c>
    </row>
    <row r="13" spans="1:14" ht="15.75">
      <c r="A13" s="94"/>
      <c r="B13" s="15" t="str">
        <f>IF(INSTRUCTIONS!$B28="",INSTRUCTIONS!$A28,INSTRUCTIONS!$B28)</f>
        <v xml:space="preserve">Question 4: </v>
      </c>
      <c r="C13" s="23" t="e">
        <f ca="1">IF(C$6&gt;0,COUNTIFS(INDIRECT(C$4&amp;"!$k$4:$k$250"),"NO",INDIRECT(C$4&amp;"!$c$4:$c$250"),$B$1),NA())</f>
        <v>#N/A</v>
      </c>
      <c r="D13" s="23" t="e">
        <f t="shared" ref="D13:N13" ca="1" si="8">IF(D$6&gt;0,COUNTIFS(INDIRECT(D$4&amp;"!$k$4:$k$250"),"NO",INDIRECT(D$4&amp;"!$c$4:$c$250"),$B$1),NA())</f>
        <v>#N/A</v>
      </c>
      <c r="E13" s="23" t="e">
        <f t="shared" ca="1" si="8"/>
        <v>#N/A</v>
      </c>
      <c r="F13" s="23" t="e">
        <f t="shared" ca="1" si="8"/>
        <v>#N/A</v>
      </c>
      <c r="G13" s="23" t="e">
        <f t="shared" ca="1" si="8"/>
        <v>#N/A</v>
      </c>
      <c r="H13" s="23" t="e">
        <f t="shared" ca="1" si="8"/>
        <v>#N/A</v>
      </c>
      <c r="I13" s="23" t="e">
        <f t="shared" ca="1" si="8"/>
        <v>#N/A</v>
      </c>
      <c r="J13" s="23" t="e">
        <f t="shared" ca="1" si="8"/>
        <v>#N/A</v>
      </c>
      <c r="K13" s="23" t="e">
        <f t="shared" ca="1" si="8"/>
        <v>#N/A</v>
      </c>
      <c r="L13" s="23" t="e">
        <f t="shared" ca="1" si="8"/>
        <v>#N/A</v>
      </c>
      <c r="M13" s="23" t="e">
        <f t="shared" ca="1" si="8"/>
        <v>#N/A</v>
      </c>
      <c r="N13" s="23" t="e">
        <f t="shared" ca="1" si="8"/>
        <v>#N/A</v>
      </c>
    </row>
    <row r="14" spans="1:14" ht="15.75">
      <c r="A14" s="94"/>
      <c r="B14" s="15" t="str">
        <f>IF(INSTRUCTIONS!$B29="",INSTRUCTIONS!$A29,INSTRUCTIONS!$B29)</f>
        <v xml:space="preserve">Question 5: </v>
      </c>
      <c r="C14" s="23" t="e">
        <f ca="1">IF(C$6&gt;0,COUNTIFS(INDIRECT(C$4&amp;"!$l$4:$l$250"),"NO",INDIRECT(C$4&amp;"!$c$4:$c$250"),$B$1),NA())</f>
        <v>#N/A</v>
      </c>
      <c r="D14" s="23" t="e">
        <f t="shared" ref="D14:N14" ca="1" si="9">IF(D$6&gt;0,COUNTIFS(INDIRECT(D$4&amp;"!$l$4:$l$250"),"NO",INDIRECT(D$4&amp;"!$c$4:$c$250"),$B$1),NA())</f>
        <v>#N/A</v>
      </c>
      <c r="E14" s="23" t="e">
        <f t="shared" ca="1" si="9"/>
        <v>#N/A</v>
      </c>
      <c r="F14" s="23" t="e">
        <f t="shared" ca="1" si="9"/>
        <v>#N/A</v>
      </c>
      <c r="G14" s="23" t="e">
        <f t="shared" ca="1" si="9"/>
        <v>#N/A</v>
      </c>
      <c r="H14" s="23" t="e">
        <f t="shared" ca="1" si="9"/>
        <v>#N/A</v>
      </c>
      <c r="I14" s="23" t="e">
        <f t="shared" ca="1" si="9"/>
        <v>#N/A</v>
      </c>
      <c r="J14" s="23" t="e">
        <f t="shared" ca="1" si="9"/>
        <v>#N/A</v>
      </c>
      <c r="K14" s="23" t="e">
        <f t="shared" ca="1" si="9"/>
        <v>#N/A</v>
      </c>
      <c r="L14" s="23" t="e">
        <f t="shared" ca="1" si="9"/>
        <v>#N/A</v>
      </c>
      <c r="M14" s="23" t="e">
        <f t="shared" ca="1" si="9"/>
        <v>#N/A</v>
      </c>
      <c r="N14" s="23" t="e">
        <f t="shared" ca="1" si="9"/>
        <v>#N/A</v>
      </c>
    </row>
    <row r="15" spans="1:14" ht="15.75">
      <c r="A15" s="94"/>
      <c r="B15" s="15" t="str">
        <f>IF(INSTRUCTIONS!$B30="",INSTRUCTIONS!$A30,INSTRUCTIONS!$B30)</f>
        <v xml:space="preserve">Question 6: </v>
      </c>
      <c r="C15" s="23" t="e">
        <f ca="1">IF(C$6&gt;0,COUNTIFS(INDIRECT(C$4&amp;"!$m$4:$m$250"),"NO",INDIRECT(C$4&amp;"!$c$4:$c$250"),$B$1),NA())</f>
        <v>#N/A</v>
      </c>
      <c r="D15" s="23" t="e">
        <f t="shared" ref="D15:N15" ca="1" si="10">IF(D$6&gt;0,COUNTIFS(INDIRECT(D$4&amp;"!$m$4:$m$250"),"NO",INDIRECT(D$4&amp;"!$c$4:$c$250"),$B$1),NA())</f>
        <v>#N/A</v>
      </c>
      <c r="E15" s="23" t="e">
        <f t="shared" ca="1" si="10"/>
        <v>#N/A</v>
      </c>
      <c r="F15" s="23" t="e">
        <f t="shared" ca="1" si="10"/>
        <v>#N/A</v>
      </c>
      <c r="G15" s="23" t="e">
        <f t="shared" ca="1" si="10"/>
        <v>#N/A</v>
      </c>
      <c r="H15" s="23" t="e">
        <f t="shared" ca="1" si="10"/>
        <v>#N/A</v>
      </c>
      <c r="I15" s="23" t="e">
        <f t="shared" ca="1" si="10"/>
        <v>#N/A</v>
      </c>
      <c r="J15" s="23" t="e">
        <f t="shared" ca="1" si="10"/>
        <v>#N/A</v>
      </c>
      <c r="K15" s="23" t="e">
        <f t="shared" ca="1" si="10"/>
        <v>#N/A</v>
      </c>
      <c r="L15" s="23" t="e">
        <f t="shared" ca="1" si="10"/>
        <v>#N/A</v>
      </c>
      <c r="M15" s="23" t="e">
        <f t="shared" ca="1" si="10"/>
        <v>#N/A</v>
      </c>
      <c r="N15" s="23" t="e">
        <f t="shared" ca="1" si="10"/>
        <v>#N/A</v>
      </c>
    </row>
    <row r="16" spans="1:14" ht="15.75">
      <c r="A16" s="94"/>
      <c r="B16" s="15" t="str">
        <f>IF(INSTRUCTIONS!$B31="",INSTRUCTIONS!$A31,INSTRUCTIONS!$B31)</f>
        <v xml:space="preserve">Question 7: </v>
      </c>
      <c r="C16" s="23" t="e">
        <f ca="1">IF(C$6&gt;0,COUNTIFS(INDIRECT(C$4&amp;"!$n$4:$n$250"),"NO",INDIRECT(C$4&amp;"!$c$4:$c$250"),$B$1),NA())</f>
        <v>#N/A</v>
      </c>
      <c r="D16" s="23" t="e">
        <f t="shared" ref="D16:N16" ca="1" si="11">IF(D$6&gt;0,COUNTIFS(INDIRECT(D$4&amp;"!$n$4:$n$250"),"NO",INDIRECT(D$4&amp;"!$c$4:$c$250"),$B$1),NA())</f>
        <v>#N/A</v>
      </c>
      <c r="E16" s="23" t="e">
        <f t="shared" ca="1" si="11"/>
        <v>#N/A</v>
      </c>
      <c r="F16" s="23" t="e">
        <f t="shared" ca="1" si="11"/>
        <v>#N/A</v>
      </c>
      <c r="G16" s="23" t="e">
        <f t="shared" ca="1" si="11"/>
        <v>#N/A</v>
      </c>
      <c r="H16" s="23" t="e">
        <f t="shared" ca="1" si="11"/>
        <v>#N/A</v>
      </c>
      <c r="I16" s="23" t="e">
        <f t="shared" ca="1" si="11"/>
        <v>#N/A</v>
      </c>
      <c r="J16" s="23" t="e">
        <f t="shared" ca="1" si="11"/>
        <v>#N/A</v>
      </c>
      <c r="K16" s="23" t="e">
        <f t="shared" ca="1" si="11"/>
        <v>#N/A</v>
      </c>
      <c r="L16" s="23" t="e">
        <f t="shared" ca="1" si="11"/>
        <v>#N/A</v>
      </c>
      <c r="M16" s="23" t="e">
        <f t="shared" ca="1" si="11"/>
        <v>#N/A</v>
      </c>
      <c r="N16" s="23" t="e">
        <f t="shared" ca="1" si="11"/>
        <v>#N/A</v>
      </c>
    </row>
    <row r="17" spans="1:14" ht="15.75">
      <c r="A17" s="94"/>
      <c r="B17" s="15" t="str">
        <f>IF(INSTRUCTIONS!$B32="",INSTRUCTIONS!$A32,INSTRUCTIONS!$B32)</f>
        <v xml:space="preserve">Question 8: </v>
      </c>
      <c r="C17" s="23" t="e">
        <f ca="1">IF(C$6&gt;0,COUNTIFS(INDIRECT(C$4&amp;"!$o$4:$o$250"),"NO",INDIRECT(C$4&amp;"!$c$4:$c$250"),$B$1),NA())</f>
        <v>#N/A</v>
      </c>
      <c r="D17" s="23" t="e">
        <f t="shared" ref="D17:N17" ca="1" si="12">IF(D$6&gt;0,COUNTIFS(INDIRECT(D$4&amp;"!$o$4:$o$250"),"NO",INDIRECT(D$4&amp;"!$c$4:$c$250"),$B$1),NA())</f>
        <v>#N/A</v>
      </c>
      <c r="E17" s="23" t="e">
        <f t="shared" ca="1" si="12"/>
        <v>#N/A</v>
      </c>
      <c r="F17" s="23" t="e">
        <f t="shared" ca="1" si="12"/>
        <v>#N/A</v>
      </c>
      <c r="G17" s="23" t="e">
        <f t="shared" ca="1" si="12"/>
        <v>#N/A</v>
      </c>
      <c r="H17" s="23" t="e">
        <f t="shared" ca="1" si="12"/>
        <v>#N/A</v>
      </c>
      <c r="I17" s="23" t="e">
        <f t="shared" ca="1" si="12"/>
        <v>#N/A</v>
      </c>
      <c r="J17" s="23" t="e">
        <f t="shared" ca="1" si="12"/>
        <v>#N/A</v>
      </c>
      <c r="K17" s="23" t="e">
        <f t="shared" ca="1" si="12"/>
        <v>#N/A</v>
      </c>
      <c r="L17" s="23" t="e">
        <f t="shared" ca="1" si="12"/>
        <v>#N/A</v>
      </c>
      <c r="M17" s="23" t="e">
        <f t="shared" ca="1" si="12"/>
        <v>#N/A</v>
      </c>
      <c r="N17" s="23" t="e">
        <f t="shared" ca="1" si="12"/>
        <v>#N/A</v>
      </c>
    </row>
    <row r="18" spans="1:14" ht="15.75">
      <c r="A18" s="94"/>
      <c r="B18" s="15" t="str">
        <f>IF(INSTRUCTIONS!$B33="",INSTRUCTIONS!$A33,INSTRUCTIONS!$B33)</f>
        <v xml:space="preserve">Question 9: </v>
      </c>
      <c r="C18" s="23" t="e">
        <f ca="1">IF(C$6&gt;0,COUNTIFS(INDIRECT(C$4&amp;"!$p$4:$p$250"),"NO",INDIRECT(C$4&amp;"!$c$4:$c$250"),$B$1),NA())</f>
        <v>#N/A</v>
      </c>
      <c r="D18" s="23" t="e">
        <f t="shared" ref="D18:N18" ca="1" si="13">IF(D$6&gt;0,COUNTIFS(INDIRECT(D$4&amp;"!$p$4:$p$250"),"NO",INDIRECT(D$4&amp;"!$c$4:$c$250"),$B$1),NA())</f>
        <v>#N/A</v>
      </c>
      <c r="E18" s="23" t="e">
        <f t="shared" ca="1" si="13"/>
        <v>#N/A</v>
      </c>
      <c r="F18" s="23" t="e">
        <f t="shared" ca="1" si="13"/>
        <v>#N/A</v>
      </c>
      <c r="G18" s="23" t="e">
        <f t="shared" ca="1" si="13"/>
        <v>#N/A</v>
      </c>
      <c r="H18" s="23" t="e">
        <f t="shared" ca="1" si="13"/>
        <v>#N/A</v>
      </c>
      <c r="I18" s="23" t="e">
        <f t="shared" ca="1" si="13"/>
        <v>#N/A</v>
      </c>
      <c r="J18" s="23" t="e">
        <f t="shared" ca="1" si="13"/>
        <v>#N/A</v>
      </c>
      <c r="K18" s="23" t="e">
        <f t="shared" ca="1" si="13"/>
        <v>#N/A</v>
      </c>
      <c r="L18" s="23" t="e">
        <f t="shared" ca="1" si="13"/>
        <v>#N/A</v>
      </c>
      <c r="M18" s="23" t="e">
        <f t="shared" ca="1" si="13"/>
        <v>#N/A</v>
      </c>
      <c r="N18" s="23" t="e">
        <f t="shared" ca="1" si="13"/>
        <v>#N/A</v>
      </c>
    </row>
    <row r="19" spans="1:14" ht="15.75">
      <c r="A19" s="94"/>
      <c r="B19" s="15" t="str">
        <f>IF(INSTRUCTIONS!$B34="",INSTRUCTIONS!$A34,INSTRUCTIONS!$B34)</f>
        <v xml:space="preserve">Question 10: </v>
      </c>
      <c r="C19" s="23" t="e">
        <f ca="1">IF(C$6&gt;0,COUNTIFS(INDIRECT(C$4&amp;"!$q$4:$q$250"),"NO",INDIRECT(C$4&amp;"!$c$4:$c$250"),$B$1),NA())</f>
        <v>#N/A</v>
      </c>
      <c r="D19" s="23" t="e">
        <f t="shared" ref="D19:N19" ca="1" si="14">IF(D$6&gt;0,COUNTIFS(INDIRECT(D$4&amp;"!$q$4:$q$250"),"NO",INDIRECT(D$4&amp;"!$c$4:$c$250"),$B$1),NA())</f>
        <v>#N/A</v>
      </c>
      <c r="E19" s="23" t="e">
        <f t="shared" ca="1" si="14"/>
        <v>#N/A</v>
      </c>
      <c r="F19" s="23" t="e">
        <f t="shared" ca="1" si="14"/>
        <v>#N/A</v>
      </c>
      <c r="G19" s="23" t="e">
        <f t="shared" ca="1" si="14"/>
        <v>#N/A</v>
      </c>
      <c r="H19" s="23" t="e">
        <f t="shared" ca="1" si="14"/>
        <v>#N/A</v>
      </c>
      <c r="I19" s="23" t="e">
        <f t="shared" ca="1" si="14"/>
        <v>#N/A</v>
      </c>
      <c r="J19" s="23" t="e">
        <f t="shared" ca="1" si="14"/>
        <v>#N/A</v>
      </c>
      <c r="K19" s="23" t="e">
        <f t="shared" ca="1" si="14"/>
        <v>#N/A</v>
      </c>
      <c r="L19" s="23" t="e">
        <f t="shared" ca="1" si="14"/>
        <v>#N/A</v>
      </c>
      <c r="M19" s="23" t="e">
        <f t="shared" ca="1" si="14"/>
        <v>#N/A</v>
      </c>
      <c r="N19" s="23" t="e">
        <f t="shared" ca="1" si="14"/>
        <v>#N/A</v>
      </c>
    </row>
    <row r="20" spans="1:14" ht="15.75">
      <c r="A20" s="94"/>
      <c r="B20" s="15" t="str">
        <f>IF(INSTRUCTIONS!$B35="",INSTRUCTIONS!$A35,INSTRUCTIONS!$B35)</f>
        <v xml:space="preserve">Question 11: </v>
      </c>
      <c r="C20" s="23" t="e">
        <f ca="1">IF(C$6&gt;0,COUNTIFS(INDIRECT(C$4&amp;"!$r$4:$r$250"),"NO",INDIRECT(C$4&amp;"!$c$4:$c$250"),$B$1),NA())</f>
        <v>#N/A</v>
      </c>
      <c r="D20" s="23" t="e">
        <f t="shared" ref="D20:N20" ca="1" si="15">IF(D$6&gt;0,COUNTIFS(INDIRECT(D$4&amp;"!$r$4:$r$250"),"NO",INDIRECT(D$4&amp;"!$c$4:$c$250"),$B$1),NA())</f>
        <v>#N/A</v>
      </c>
      <c r="E20" s="23" t="e">
        <f t="shared" ca="1" si="15"/>
        <v>#N/A</v>
      </c>
      <c r="F20" s="23" t="e">
        <f t="shared" ca="1" si="15"/>
        <v>#N/A</v>
      </c>
      <c r="G20" s="23" t="e">
        <f t="shared" ca="1" si="15"/>
        <v>#N/A</v>
      </c>
      <c r="H20" s="23" t="e">
        <f t="shared" ca="1" si="15"/>
        <v>#N/A</v>
      </c>
      <c r="I20" s="23" t="e">
        <f t="shared" ca="1" si="15"/>
        <v>#N/A</v>
      </c>
      <c r="J20" s="23" t="e">
        <f t="shared" ca="1" si="15"/>
        <v>#N/A</v>
      </c>
      <c r="K20" s="23" t="e">
        <f t="shared" ca="1" si="15"/>
        <v>#N/A</v>
      </c>
      <c r="L20" s="23" t="e">
        <f t="shared" ca="1" si="15"/>
        <v>#N/A</v>
      </c>
      <c r="M20" s="23" t="e">
        <f t="shared" ca="1" si="15"/>
        <v>#N/A</v>
      </c>
      <c r="N20" s="23" t="e">
        <f t="shared" ca="1" si="15"/>
        <v>#N/A</v>
      </c>
    </row>
    <row r="21" spans="1:14" ht="15.75">
      <c r="A21" s="94"/>
      <c r="B21" s="15" t="str">
        <f>IF(INSTRUCTIONS!$B36="",INSTRUCTIONS!$A36,INSTRUCTIONS!$B36)</f>
        <v xml:space="preserve">Question 12: </v>
      </c>
      <c r="C21" s="23" t="e">
        <f ca="1">IF(C$6&gt;0,COUNTIFS(INDIRECT(C$4&amp;"!$s$4:$s$250"),"NO",INDIRECT(C$4&amp;"!$c$4:$c$250"),$B$1),NA())</f>
        <v>#N/A</v>
      </c>
      <c r="D21" s="23" t="e">
        <f t="shared" ref="D21:N21" ca="1" si="16">IF(D$6&gt;0,COUNTIFS(INDIRECT(D$4&amp;"!$s$4:$s$250"),"NO",INDIRECT(D$4&amp;"!$c$4:$c$250"),$B$1),NA())</f>
        <v>#N/A</v>
      </c>
      <c r="E21" s="23" t="e">
        <f t="shared" ca="1" si="16"/>
        <v>#N/A</v>
      </c>
      <c r="F21" s="23" t="e">
        <f t="shared" ca="1" si="16"/>
        <v>#N/A</v>
      </c>
      <c r="G21" s="23" t="e">
        <f t="shared" ca="1" si="16"/>
        <v>#N/A</v>
      </c>
      <c r="H21" s="23" t="e">
        <f t="shared" ca="1" si="16"/>
        <v>#N/A</v>
      </c>
      <c r="I21" s="23" t="e">
        <f t="shared" ca="1" si="16"/>
        <v>#N/A</v>
      </c>
      <c r="J21" s="23" t="e">
        <f t="shared" ca="1" si="16"/>
        <v>#N/A</v>
      </c>
      <c r="K21" s="23" t="e">
        <f t="shared" ca="1" si="16"/>
        <v>#N/A</v>
      </c>
      <c r="L21" s="23" t="e">
        <f t="shared" ca="1" si="16"/>
        <v>#N/A</v>
      </c>
      <c r="M21" s="23" t="e">
        <f t="shared" ca="1" si="16"/>
        <v>#N/A</v>
      </c>
      <c r="N21" s="23" t="e">
        <f t="shared" ca="1" si="16"/>
        <v>#N/A</v>
      </c>
    </row>
    <row r="22" spans="1:14" ht="15.75">
      <c r="A22" s="94"/>
      <c r="B22" s="15" t="str">
        <f>IF(INSTRUCTIONS!$B37="",INSTRUCTIONS!$A37,INSTRUCTIONS!$B37)</f>
        <v xml:space="preserve">Question 13: </v>
      </c>
      <c r="C22" s="23" t="e">
        <f ca="1">IF(C$6&gt;0,COUNTIFS(INDIRECT(C$4&amp;"!$t$4:$t$250"),"NO",INDIRECT(C$4&amp;"!$c$4:$c$250"),$B$1),NA())</f>
        <v>#N/A</v>
      </c>
      <c r="D22" s="23" t="e">
        <f t="shared" ref="D22:N22" ca="1" si="17">IF(D$6&gt;0,COUNTIFS(INDIRECT(D$4&amp;"!$t$4:$t$250"),"NO",INDIRECT(D$4&amp;"!$c$4:$c$250"),$B$1),NA())</f>
        <v>#N/A</v>
      </c>
      <c r="E22" s="23" t="e">
        <f t="shared" ca="1" si="17"/>
        <v>#N/A</v>
      </c>
      <c r="F22" s="23" t="e">
        <f t="shared" ca="1" si="17"/>
        <v>#N/A</v>
      </c>
      <c r="G22" s="23" t="e">
        <f t="shared" ca="1" si="17"/>
        <v>#N/A</v>
      </c>
      <c r="H22" s="23" t="e">
        <f t="shared" ca="1" si="17"/>
        <v>#N/A</v>
      </c>
      <c r="I22" s="23" t="e">
        <f t="shared" ca="1" si="17"/>
        <v>#N/A</v>
      </c>
      <c r="J22" s="23" t="e">
        <f t="shared" ca="1" si="17"/>
        <v>#N/A</v>
      </c>
      <c r="K22" s="23" t="e">
        <f t="shared" ca="1" si="17"/>
        <v>#N/A</v>
      </c>
      <c r="L22" s="23" t="e">
        <f t="shared" ca="1" si="17"/>
        <v>#N/A</v>
      </c>
      <c r="M22" s="23" t="e">
        <f t="shared" ca="1" si="17"/>
        <v>#N/A</v>
      </c>
      <c r="N22" s="23" t="e">
        <f t="shared" ca="1" si="17"/>
        <v>#N/A</v>
      </c>
    </row>
    <row r="23" spans="1:14" ht="15.75">
      <c r="A23" s="94"/>
      <c r="B23" s="15" t="str">
        <f>IF(INSTRUCTIONS!$B38="",INSTRUCTIONS!$A38,INSTRUCTIONS!$B38)</f>
        <v xml:space="preserve">Question 14: </v>
      </c>
      <c r="C23" s="23" t="e">
        <f ca="1">IF(C$6&gt;0,COUNTIFS(INDIRECT(C$4&amp;"!$u$4:$u$250"),"NO",INDIRECT(C$4&amp;"!$c$4:$c$250"),$B$1),NA())</f>
        <v>#N/A</v>
      </c>
      <c r="D23" s="23" t="e">
        <f t="shared" ref="D23:N23" ca="1" si="18">IF(D$6&gt;0,COUNTIFS(INDIRECT(D$4&amp;"!$u$4:$u$250"),"NO",INDIRECT(D$4&amp;"!$c$4:$c$250"),$B$1),NA())</f>
        <v>#N/A</v>
      </c>
      <c r="E23" s="23" t="e">
        <f t="shared" ca="1" si="18"/>
        <v>#N/A</v>
      </c>
      <c r="F23" s="23" t="e">
        <f t="shared" ca="1" si="18"/>
        <v>#N/A</v>
      </c>
      <c r="G23" s="23" t="e">
        <f t="shared" ca="1" si="18"/>
        <v>#N/A</v>
      </c>
      <c r="H23" s="23" t="e">
        <f t="shared" ca="1" si="18"/>
        <v>#N/A</v>
      </c>
      <c r="I23" s="23" t="e">
        <f t="shared" ca="1" si="18"/>
        <v>#N/A</v>
      </c>
      <c r="J23" s="23" t="e">
        <f t="shared" ca="1" si="18"/>
        <v>#N/A</v>
      </c>
      <c r="K23" s="23" t="e">
        <f t="shared" ca="1" si="18"/>
        <v>#N/A</v>
      </c>
      <c r="L23" s="23" t="e">
        <f t="shared" ca="1" si="18"/>
        <v>#N/A</v>
      </c>
      <c r="M23" s="23" t="e">
        <f t="shared" ca="1" si="18"/>
        <v>#N/A</v>
      </c>
      <c r="N23" s="23" t="e">
        <f t="shared" ca="1" si="18"/>
        <v>#N/A</v>
      </c>
    </row>
    <row r="24" spans="1:14" ht="15.75">
      <c r="A24" s="94"/>
      <c r="B24" s="15" t="str">
        <f>IF(INSTRUCTIONS!$B39="",INSTRUCTIONS!$A39,INSTRUCTIONS!$B39)</f>
        <v xml:space="preserve">Question 15: </v>
      </c>
      <c r="C24" s="23" t="e">
        <f ca="1">IF(C$6&gt;0,COUNTIFS(INDIRECT(C$4&amp;"!$v$4:$v$250"),"NO",INDIRECT(C$4&amp;"!$c$4:$c$250"),$B$1),NA())</f>
        <v>#N/A</v>
      </c>
      <c r="D24" s="23" t="e">
        <f t="shared" ref="D24:N24" ca="1" si="19">IF(D$6&gt;0,COUNTIFS(INDIRECT(D$4&amp;"!$v$4:$v$250"),"NO",INDIRECT(D$4&amp;"!$c$4:$c$250"),$B$1),NA())</f>
        <v>#N/A</v>
      </c>
      <c r="E24" s="23" t="e">
        <f t="shared" ca="1" si="19"/>
        <v>#N/A</v>
      </c>
      <c r="F24" s="23" t="e">
        <f t="shared" ca="1" si="19"/>
        <v>#N/A</v>
      </c>
      <c r="G24" s="23" t="e">
        <f t="shared" ca="1" si="19"/>
        <v>#N/A</v>
      </c>
      <c r="H24" s="23" t="e">
        <f t="shared" ca="1" si="19"/>
        <v>#N/A</v>
      </c>
      <c r="I24" s="23" t="e">
        <f t="shared" ca="1" si="19"/>
        <v>#N/A</v>
      </c>
      <c r="J24" s="23" t="e">
        <f t="shared" ca="1" si="19"/>
        <v>#N/A</v>
      </c>
      <c r="K24" s="23" t="e">
        <f t="shared" ca="1" si="19"/>
        <v>#N/A</v>
      </c>
      <c r="L24" s="23" t="e">
        <f t="shared" ca="1" si="19"/>
        <v>#N/A</v>
      </c>
      <c r="M24" s="23" t="e">
        <f t="shared" ca="1" si="19"/>
        <v>#N/A</v>
      </c>
      <c r="N24" s="23" t="e">
        <f t="shared" ca="1" si="19"/>
        <v>#N/A</v>
      </c>
    </row>
    <row r="25" spans="1:14" ht="15.75">
      <c r="A25" s="94"/>
      <c r="B25" s="15" t="str">
        <f>IF(INSTRUCTIONS!$B40="",INSTRUCTIONS!$A40,INSTRUCTIONS!$B40)</f>
        <v xml:space="preserve">Question 16: </v>
      </c>
      <c r="C25" s="23" t="e">
        <f ca="1">IF(C$6&gt;0,COUNTIFS(INDIRECT(C$4&amp;"!$w$4:$w$250"),"NO",INDIRECT(C$4&amp;"!$c$4:$c$250"),$B$1),NA())</f>
        <v>#N/A</v>
      </c>
      <c r="D25" s="23" t="e">
        <f t="shared" ref="D25:N25" ca="1" si="20">IF(D$6&gt;0,COUNTIFS(INDIRECT(D$4&amp;"!$w$4:$w$250"),"NO",INDIRECT(D$4&amp;"!$c$4:$c$250"),$B$1),NA())</f>
        <v>#N/A</v>
      </c>
      <c r="E25" s="23" t="e">
        <f t="shared" ca="1" si="20"/>
        <v>#N/A</v>
      </c>
      <c r="F25" s="23" t="e">
        <f t="shared" ca="1" si="20"/>
        <v>#N/A</v>
      </c>
      <c r="G25" s="23" t="e">
        <f t="shared" ca="1" si="20"/>
        <v>#N/A</v>
      </c>
      <c r="H25" s="23" t="e">
        <f t="shared" ca="1" si="20"/>
        <v>#N/A</v>
      </c>
      <c r="I25" s="23" t="e">
        <f t="shared" ca="1" si="20"/>
        <v>#N/A</v>
      </c>
      <c r="J25" s="23" t="e">
        <f t="shared" ca="1" si="20"/>
        <v>#N/A</v>
      </c>
      <c r="K25" s="23" t="e">
        <f t="shared" ca="1" si="20"/>
        <v>#N/A</v>
      </c>
      <c r="L25" s="23" t="e">
        <f t="shared" ca="1" si="20"/>
        <v>#N/A</v>
      </c>
      <c r="M25" s="23" t="e">
        <f t="shared" ca="1" si="20"/>
        <v>#N/A</v>
      </c>
      <c r="N25" s="23" t="e">
        <f t="shared" ca="1" si="20"/>
        <v>#N/A</v>
      </c>
    </row>
    <row r="26" spans="1:14" ht="15.75">
      <c r="A26" s="94"/>
      <c r="B26" s="15" t="str">
        <f>IF(INSTRUCTIONS!$B41="",INSTRUCTIONS!$A41,INSTRUCTIONS!$B41)</f>
        <v xml:space="preserve">Question 17: </v>
      </c>
      <c r="C26" s="23" t="e">
        <f ca="1">IF(C$6&gt;0,COUNTIFS(INDIRECT(C$4&amp;"!$x$4:$x$250"),"NO",INDIRECT(C$4&amp;"!$c$4:$c$250"),$B$1),NA())</f>
        <v>#N/A</v>
      </c>
      <c r="D26" s="23" t="e">
        <f t="shared" ref="D26:N26" ca="1" si="21">IF(D$6&gt;0,COUNTIFS(INDIRECT(D$4&amp;"!$x$4:$x$250"),"NO",INDIRECT(D$4&amp;"!$c$4:$c$250"),$B$1),NA())</f>
        <v>#N/A</v>
      </c>
      <c r="E26" s="23" t="e">
        <f t="shared" ca="1" si="21"/>
        <v>#N/A</v>
      </c>
      <c r="F26" s="23" t="e">
        <f t="shared" ca="1" si="21"/>
        <v>#N/A</v>
      </c>
      <c r="G26" s="23" t="e">
        <f t="shared" ca="1" si="21"/>
        <v>#N/A</v>
      </c>
      <c r="H26" s="23" t="e">
        <f t="shared" ca="1" si="21"/>
        <v>#N/A</v>
      </c>
      <c r="I26" s="23" t="e">
        <f t="shared" ca="1" si="21"/>
        <v>#N/A</v>
      </c>
      <c r="J26" s="23" t="e">
        <f t="shared" ca="1" si="21"/>
        <v>#N/A</v>
      </c>
      <c r="K26" s="23" t="e">
        <f t="shared" ca="1" si="21"/>
        <v>#N/A</v>
      </c>
      <c r="L26" s="23" t="e">
        <f t="shared" ca="1" si="21"/>
        <v>#N/A</v>
      </c>
      <c r="M26" s="23" t="e">
        <f t="shared" ca="1" si="21"/>
        <v>#N/A</v>
      </c>
      <c r="N26" s="23" t="e">
        <f t="shared" ca="1" si="21"/>
        <v>#N/A</v>
      </c>
    </row>
    <row r="27" spans="1:14" ht="15.75">
      <c r="A27" s="94"/>
      <c r="B27" s="15" t="str">
        <f>IF(INSTRUCTIONS!$B42="",INSTRUCTIONS!$A42,INSTRUCTIONS!$B42)</f>
        <v xml:space="preserve">Question 18: </v>
      </c>
      <c r="C27" s="23" t="e">
        <f ca="1">IF(C$6&gt;0,COUNTIFS(INDIRECT(C$4&amp;"!$y$4:$y$250"),"NO",INDIRECT(C$4&amp;"!$c$4:$c$250"),$B$1),NA())</f>
        <v>#N/A</v>
      </c>
      <c r="D27" s="23" t="e">
        <f t="shared" ref="D27:N27" ca="1" si="22">IF(D$6&gt;0,COUNTIFS(INDIRECT(D$4&amp;"!$y$4:$y$250"),"NO",INDIRECT(D$4&amp;"!$c$4:$c$250"),$B$1),NA())</f>
        <v>#N/A</v>
      </c>
      <c r="E27" s="23" t="e">
        <f t="shared" ca="1" si="22"/>
        <v>#N/A</v>
      </c>
      <c r="F27" s="23" t="e">
        <f t="shared" ca="1" si="22"/>
        <v>#N/A</v>
      </c>
      <c r="G27" s="23" t="e">
        <f t="shared" ca="1" si="22"/>
        <v>#N/A</v>
      </c>
      <c r="H27" s="23" t="e">
        <f t="shared" ca="1" si="22"/>
        <v>#N/A</v>
      </c>
      <c r="I27" s="23" t="e">
        <f t="shared" ca="1" si="22"/>
        <v>#N/A</v>
      </c>
      <c r="J27" s="23" t="e">
        <f t="shared" ca="1" si="22"/>
        <v>#N/A</v>
      </c>
      <c r="K27" s="23" t="e">
        <f t="shared" ca="1" si="22"/>
        <v>#N/A</v>
      </c>
      <c r="L27" s="23" t="e">
        <f t="shared" ca="1" si="22"/>
        <v>#N/A</v>
      </c>
      <c r="M27" s="23" t="e">
        <f t="shared" ca="1" si="22"/>
        <v>#N/A</v>
      </c>
      <c r="N27" s="23" t="e">
        <f t="shared" ca="1" si="22"/>
        <v>#N/A</v>
      </c>
    </row>
    <row r="28" spans="1:14" ht="15.75">
      <c r="A28" s="94"/>
      <c r="B28" s="15" t="str">
        <f>IF(INSTRUCTIONS!$B43="",INSTRUCTIONS!$A43,INSTRUCTIONS!$B43)</f>
        <v xml:space="preserve">Question 19: </v>
      </c>
      <c r="C28" s="23" t="e">
        <f ca="1">IF(C$6&gt;0,COUNTIFS(INDIRECT(C$4&amp;"!$z$4:$z$250"),"NO",INDIRECT(C$4&amp;"!$c$4:$c$250"),$B$1),NA())</f>
        <v>#N/A</v>
      </c>
      <c r="D28" s="23" t="e">
        <f t="shared" ref="D28:N28" ca="1" si="23">IF(D$6&gt;0,COUNTIFS(INDIRECT(D$4&amp;"!$z$4:$z$250"),"NO",INDIRECT(D$4&amp;"!$c$4:$c$250"),$B$1),NA())</f>
        <v>#N/A</v>
      </c>
      <c r="E28" s="23" t="e">
        <f t="shared" ca="1" si="23"/>
        <v>#N/A</v>
      </c>
      <c r="F28" s="23" t="e">
        <f t="shared" ca="1" si="23"/>
        <v>#N/A</v>
      </c>
      <c r="G28" s="23" t="e">
        <f t="shared" ca="1" si="23"/>
        <v>#N/A</v>
      </c>
      <c r="H28" s="23" t="e">
        <f t="shared" ca="1" si="23"/>
        <v>#N/A</v>
      </c>
      <c r="I28" s="23" t="e">
        <f t="shared" ca="1" si="23"/>
        <v>#N/A</v>
      </c>
      <c r="J28" s="23" t="e">
        <f t="shared" ca="1" si="23"/>
        <v>#N/A</v>
      </c>
      <c r="K28" s="23" t="e">
        <f t="shared" ca="1" si="23"/>
        <v>#N/A</v>
      </c>
      <c r="L28" s="23" t="e">
        <f t="shared" ca="1" si="23"/>
        <v>#N/A</v>
      </c>
      <c r="M28" s="23" t="e">
        <f t="shared" ca="1" si="23"/>
        <v>#N/A</v>
      </c>
      <c r="N28" s="23" t="e">
        <f t="shared" ca="1" si="23"/>
        <v>#N/A</v>
      </c>
    </row>
    <row r="29" spans="1:14" ht="15.75">
      <c r="A29" s="94"/>
      <c r="B29" s="15" t="str">
        <f>IF(INSTRUCTIONS!$B44="",INSTRUCTIONS!$A44,INSTRUCTIONS!$B44)</f>
        <v xml:space="preserve">Question 20: </v>
      </c>
      <c r="C29" s="23" t="e">
        <f ca="1">IF(C$6&gt;0,COUNTIFS(INDIRECT(C$4&amp;"!$aa$4:$aa$250"),"NO",INDIRECT(C$4&amp;"!$c$4:$c$250"),$B$1),NA())</f>
        <v>#N/A</v>
      </c>
      <c r="D29" s="23" t="e">
        <f t="shared" ref="D29:N29" ca="1" si="24">IF(D$6&gt;0,COUNTIFS(INDIRECT(D$4&amp;"!$aa$4:$aa$250"),"NO",INDIRECT(D$4&amp;"!$c$4:$c$250"),$B$1),NA())</f>
        <v>#N/A</v>
      </c>
      <c r="E29" s="23" t="e">
        <f t="shared" ca="1" si="24"/>
        <v>#N/A</v>
      </c>
      <c r="F29" s="23" t="e">
        <f t="shared" ca="1" si="24"/>
        <v>#N/A</v>
      </c>
      <c r="G29" s="23" t="e">
        <f t="shared" ca="1" si="24"/>
        <v>#N/A</v>
      </c>
      <c r="H29" s="23" t="e">
        <f t="shared" ca="1" si="24"/>
        <v>#N/A</v>
      </c>
      <c r="I29" s="23" t="e">
        <f t="shared" ca="1" si="24"/>
        <v>#N/A</v>
      </c>
      <c r="J29" s="23" t="e">
        <f t="shared" ca="1" si="24"/>
        <v>#N/A</v>
      </c>
      <c r="K29" s="23" t="e">
        <f t="shared" ca="1" si="24"/>
        <v>#N/A</v>
      </c>
      <c r="L29" s="23" t="e">
        <f t="shared" ca="1" si="24"/>
        <v>#N/A</v>
      </c>
      <c r="M29" s="23" t="e">
        <f t="shared" ca="1" si="24"/>
        <v>#N/A</v>
      </c>
      <c r="N29" s="23" t="e">
        <f t="shared" ca="1" si="24"/>
        <v>#N/A</v>
      </c>
    </row>
    <row r="31" spans="1:14">
      <c r="A31" s="13" t="str">
        <f>$B$8&amp;" for "&amp;$B$1&amp;" Staff"</f>
        <v>Process Measure Compliance for  Staff</v>
      </c>
    </row>
    <row r="32" spans="1:14">
      <c r="A32" s="13" t="str">
        <f>"Average # Failures per Assessment for "&amp;$B$1&amp;" Staff"</f>
        <v>Average # Failures per Assessment for  Staff</v>
      </c>
      <c r="B32" s="57" t="str">
        <f>IF(ISBLANK(INSTRUCTIONS!$B$21)=TRUE,"GOAL RATE: ","GOAL RATE: "&amp;TEXT(INSTRUCTIONS!$B$21,"0%"))</f>
        <v xml:space="preserve">GOAL RATE: </v>
      </c>
      <c r="C32" s="58" t="e">
        <f>IF(ISBLANK(INSTRUCTIONS!$B$21)=TRUE,NA(),INSTRUCTIONS!$B$21)</f>
        <v>#N/A</v>
      </c>
      <c r="D32" s="58" t="e">
        <f>IF(ISBLANK(INSTRUCTIONS!$B$21)=TRUE,NA(),INSTRUCTIONS!$B$21)</f>
        <v>#N/A</v>
      </c>
      <c r="E32" s="58" t="e">
        <f>IF(ISBLANK(INSTRUCTIONS!$B$21)=TRUE,NA(),INSTRUCTIONS!$B$21)</f>
        <v>#N/A</v>
      </c>
      <c r="F32" s="58" t="e">
        <f>IF(ISBLANK(INSTRUCTIONS!$B$21)=TRUE,NA(),INSTRUCTIONS!$B$21)</f>
        <v>#N/A</v>
      </c>
      <c r="G32" s="58" t="e">
        <f>IF(ISBLANK(INSTRUCTIONS!$B$21)=TRUE,NA(),INSTRUCTIONS!$B$21)</f>
        <v>#N/A</v>
      </c>
      <c r="H32" s="58" t="e">
        <f>IF(ISBLANK(INSTRUCTIONS!$B$21)=TRUE,NA(),INSTRUCTIONS!$B$21)</f>
        <v>#N/A</v>
      </c>
      <c r="I32" s="58" t="e">
        <f>IF(ISBLANK(INSTRUCTIONS!$B$21)=TRUE,NA(),INSTRUCTIONS!$B$21)</f>
        <v>#N/A</v>
      </c>
      <c r="J32" s="58" t="e">
        <f>IF(ISBLANK(INSTRUCTIONS!$B$21)=TRUE,NA(),INSTRUCTIONS!$B$21)</f>
        <v>#N/A</v>
      </c>
      <c r="K32" s="58" t="e">
        <f>IF(ISBLANK(INSTRUCTIONS!$B$21)=TRUE,NA(),INSTRUCTIONS!$B$21)</f>
        <v>#N/A</v>
      </c>
      <c r="L32" s="58" t="e">
        <f>IF(ISBLANK(INSTRUCTIONS!$B$21)=TRUE,NA(),INSTRUCTIONS!$B$21)</f>
        <v>#N/A</v>
      </c>
      <c r="M32" s="58" t="e">
        <f>IF(ISBLANK(INSTRUCTIONS!$B$21)=TRUE,NA(),INSTRUCTIONS!$B$21)</f>
        <v>#N/A</v>
      </c>
      <c r="N32" s="58" t="e">
        <f>IF(ISBLANK(INSTRUCTIONS!$B$21)=TRUE,NA(),INSTRUCTIONS!$B$21)</f>
        <v>#N/A</v>
      </c>
    </row>
    <row r="46" spans="1:12" ht="15.75" thickBot="1"/>
    <row r="47" spans="1:12" ht="15.75" hidden="1" thickBot="1">
      <c r="B47" s="13"/>
      <c r="C47" s="108" t="e">
        <f>INDEX($C$4:$N$4,MATCH($C$48,month_list,0))</f>
        <v>#N/A</v>
      </c>
      <c r="D47" s="108"/>
      <c r="E47" s="108"/>
      <c r="F47" s="108"/>
      <c r="G47" s="108"/>
      <c r="H47" s="108" t="e">
        <f>INDEX($C$4:$N$4,MATCH($H$48,month_list,0))</f>
        <v>#N/A</v>
      </c>
      <c r="I47" s="108"/>
      <c r="J47" s="108"/>
      <c r="K47" s="108"/>
      <c r="L47" s="108"/>
    </row>
    <row r="48" spans="1:12" ht="24" thickBot="1">
      <c r="A48" s="104" t="s">
        <v>2721</v>
      </c>
      <c r="B48" s="104"/>
      <c r="C48" s="105"/>
      <c r="D48" s="106"/>
      <c r="E48" s="106"/>
      <c r="F48" s="106"/>
      <c r="G48" s="107"/>
      <c r="H48" s="105"/>
      <c r="I48" s="106"/>
      <c r="J48" s="106"/>
      <c r="K48" s="106"/>
      <c r="L48" s="107"/>
    </row>
    <row r="49" spans="1:12">
      <c r="A49" s="99" t="s">
        <v>2722</v>
      </c>
      <c r="B49" s="59" t="s">
        <v>2723</v>
      </c>
      <c r="C49" s="60" t="str">
        <f>IF($C$48="","",C48)</f>
        <v/>
      </c>
      <c r="D49" s="60" t="str">
        <f>IF($C$48="","",C50+1)</f>
        <v/>
      </c>
      <c r="E49" s="60" t="str">
        <f t="shared" ref="E49:F49" si="25">IF($C$48="","",D50+1)</f>
        <v/>
      </c>
      <c r="F49" s="60" t="str">
        <f t="shared" si="25"/>
        <v/>
      </c>
      <c r="G49" s="60" t="str">
        <f>IF($C$48="","",F50+1)</f>
        <v/>
      </c>
      <c r="H49" s="60" t="str">
        <f>IF($H$48="","",H48)</f>
        <v/>
      </c>
      <c r="I49" s="60" t="str">
        <f>IF($H$48="","",H50+1)</f>
        <v/>
      </c>
      <c r="J49" s="60" t="str">
        <f t="shared" ref="J49:K49" si="26">IF($H$48="","",I50+1)</f>
        <v/>
      </c>
      <c r="K49" s="60" t="str">
        <f t="shared" si="26"/>
        <v/>
      </c>
      <c r="L49" s="60" t="str">
        <f>IF($H$48="","",K50+1)</f>
        <v/>
      </c>
    </row>
    <row r="50" spans="1:12">
      <c r="A50" s="100"/>
      <c r="B50" s="59" t="s">
        <v>2724</v>
      </c>
      <c r="C50" s="61" t="str">
        <f>IF($C$48="","",C48+(7-WEEKDAY(C48)))</f>
        <v/>
      </c>
      <c r="D50" s="61" t="str">
        <f>IF($C$48="","",C50+6)</f>
        <v/>
      </c>
      <c r="E50" s="61" t="str">
        <f>IF($C$48="","",D50+6)</f>
        <v/>
      </c>
      <c r="F50" s="61" t="str">
        <f>IF($C$48="","",E50+6)</f>
        <v/>
      </c>
      <c r="G50" s="61" t="str">
        <f>IF($C$48="","",EOMONTH(C49,0))</f>
        <v/>
      </c>
      <c r="H50" s="61" t="str">
        <f>IF($H$48="","",H48+(7-WEEKDAY(H48)))</f>
        <v/>
      </c>
      <c r="I50" s="61" t="str">
        <f>IF($H$48="","",H50+6)</f>
        <v/>
      </c>
      <c r="J50" s="61" t="str">
        <f>IF($H$48="","",I50+6)</f>
        <v/>
      </c>
      <c r="K50" s="61" t="str">
        <f>IF($H$48="","",J50+6)</f>
        <v/>
      </c>
      <c r="L50" s="61" t="str">
        <f>IF($H$48="","",EOMONTH(H49,0))</f>
        <v/>
      </c>
    </row>
    <row r="51" spans="1:12">
      <c r="A51" s="101" t="s">
        <v>2716</v>
      </c>
      <c r="B51" s="15" t="s">
        <v>2717</v>
      </c>
      <c r="C51" s="18" t="e">
        <f ca="1">COUNTIFS(INDIRECT($C$47&amp;"!$AB$4:$AB$250"),"&gt;=0",INDIRECT($C$47&amp;"!$E$4:$E$250"),"&lt;="&amp;C$50,INDIRECT($C$47&amp;"!$E$4:$E$250"),"&gt;="&amp;C$49,INDIRECT($C$47&amp;"!$c$4:$c$250"),$B$1)</f>
        <v>#N/A</v>
      </c>
      <c r="D51" s="18" t="e">
        <f t="shared" ref="D51:G51" ca="1" si="27">COUNTIFS(INDIRECT($C$47&amp;"!$AB$4:$AB$250"),"&gt;=0",INDIRECT($C$47&amp;"!$E$4:$E$250"),"&lt;="&amp;D$50,INDIRECT($C$47&amp;"!$E$4:$E$250"),"&gt;="&amp;D$49,INDIRECT($C$47&amp;"!$c$4:$c$250"),$B$1)</f>
        <v>#N/A</v>
      </c>
      <c r="E51" s="18" t="e">
        <f t="shared" ca="1" si="27"/>
        <v>#N/A</v>
      </c>
      <c r="F51" s="18" t="e">
        <f t="shared" ca="1" si="27"/>
        <v>#N/A</v>
      </c>
      <c r="G51" s="18" t="e">
        <f t="shared" ca="1" si="27"/>
        <v>#N/A</v>
      </c>
      <c r="H51" s="18" t="e">
        <f ca="1">COUNTIFS(INDIRECT($H$47&amp;"!$AB$4:$AB$250"),"&gt;=0",INDIRECT($H$47&amp;"!$E$4:$E$250"),"&lt;="&amp;H$50,INDIRECT($H$47&amp;"!$E$4:$E$250"),"&gt;="&amp;H$49,INDIRECT($H$47&amp;"!$c$4:$c$250"),$B$1)</f>
        <v>#N/A</v>
      </c>
      <c r="I51" s="18" t="e">
        <f t="shared" ref="I51:L51" ca="1" si="28">COUNTIFS(INDIRECT($H$47&amp;"!$AB$4:$AB$250"),"&gt;=0",INDIRECT($H$47&amp;"!$E$4:$E$250"),"&lt;="&amp;I$50,INDIRECT($H$47&amp;"!$E$4:$E$250"),"&gt;="&amp;I$49,INDIRECT($H$47&amp;"!$c$4:$c$250"),$B$1)</f>
        <v>#N/A</v>
      </c>
      <c r="J51" s="18" t="e">
        <f t="shared" ca="1" si="28"/>
        <v>#N/A</v>
      </c>
      <c r="K51" s="18" t="e">
        <f t="shared" ca="1" si="28"/>
        <v>#N/A</v>
      </c>
      <c r="L51" s="18" t="e">
        <f t="shared" ca="1" si="28"/>
        <v>#N/A</v>
      </c>
    </row>
    <row r="52" spans="1:12">
      <c r="A52" s="102"/>
      <c r="B52" s="15" t="s">
        <v>2718</v>
      </c>
      <c r="C52" s="18" t="e">
        <f ca="1">COUNTIFS(INDIRECT($C$47&amp;"!$AB$4:$AB$250"),"=0",INDIRECT($C$47&amp;"!$E$4:$E$250"),"&lt;="&amp;C$50,INDIRECT($C$47&amp;"!$E$4:$E$250"),"&gt;="&amp;C$49,INDIRECT($C$47&amp;"!$c$4:$c$250"),$B$1)</f>
        <v>#N/A</v>
      </c>
      <c r="D52" s="18" t="e">
        <f t="shared" ref="D52:G52" ca="1" si="29">COUNTIFS(INDIRECT($C$47&amp;"!$AB$4:$AB$250"),"=0",INDIRECT($C$47&amp;"!$E$4:$E$250"),"&lt;="&amp;D$50,INDIRECT($C$47&amp;"!$E$4:$E$250"),"&gt;="&amp;D$49,INDIRECT($C$47&amp;"!$c$4:$c$250"),$B$1)</f>
        <v>#N/A</v>
      </c>
      <c r="E52" s="18" t="e">
        <f t="shared" ca="1" si="29"/>
        <v>#N/A</v>
      </c>
      <c r="F52" s="18" t="e">
        <f t="shared" ca="1" si="29"/>
        <v>#N/A</v>
      </c>
      <c r="G52" s="18" t="e">
        <f t="shared" ca="1" si="29"/>
        <v>#N/A</v>
      </c>
      <c r="H52" s="18" t="e">
        <f ca="1">COUNTIFS(INDIRECT($H$47&amp;"!$AB$4:$AB$250"),"=0",INDIRECT($H$47&amp;"!$E$4:$E$250"),"&lt;="&amp;H$50,INDIRECT($H$47&amp;"!$E$4:$E$250"),"&gt;="&amp;H$49,INDIRECT($H$47&amp;"!$c$4:$c$250"),$B$1)</f>
        <v>#N/A</v>
      </c>
      <c r="I52" s="18" t="e">
        <f t="shared" ref="I52:L52" ca="1" si="30">COUNTIFS(INDIRECT($H$47&amp;"!$AB$4:$AB$250"),"=0",INDIRECT($H$47&amp;"!$E$4:$E$250"),"&lt;="&amp;I$50,INDIRECT($H$47&amp;"!$E$4:$E$250"),"&gt;="&amp;I$49,INDIRECT($H$47&amp;"!$c$4:$c$250"),$B$1)</f>
        <v>#N/A</v>
      </c>
      <c r="J52" s="18" t="e">
        <f t="shared" ca="1" si="30"/>
        <v>#N/A</v>
      </c>
      <c r="K52" s="18" t="e">
        <f t="shared" ca="1" si="30"/>
        <v>#N/A</v>
      </c>
      <c r="L52" s="18" t="e">
        <f t="shared" ca="1" si="30"/>
        <v>#N/A</v>
      </c>
    </row>
    <row r="53" spans="1:12" ht="15.75">
      <c r="A53" s="102"/>
      <c r="B53" s="19" t="str">
        <f>IF(INSTRUCTIONS!$A$22=0,"Process Measure Compliance",INSTRUCTIONS!$A$22)</f>
        <v>Process Measure Compliance</v>
      </c>
      <c r="C53" s="20" t="e">
        <f ca="1">IFERROR(C52/C51,NA())</f>
        <v>#N/A</v>
      </c>
      <c r="D53" s="20" t="e">
        <f t="shared" ref="D53:L53" ca="1" si="31">IFERROR(D52/D51,NA())</f>
        <v>#N/A</v>
      </c>
      <c r="E53" s="20" t="e">
        <f t="shared" ca="1" si="31"/>
        <v>#N/A</v>
      </c>
      <c r="F53" s="20" t="e">
        <f t="shared" ca="1" si="31"/>
        <v>#N/A</v>
      </c>
      <c r="G53" s="20" t="e">
        <f t="shared" ca="1" si="31"/>
        <v>#N/A</v>
      </c>
      <c r="H53" s="20" t="e">
        <f t="shared" ca="1" si="31"/>
        <v>#N/A</v>
      </c>
      <c r="I53" s="20" t="e">
        <f t="shared" ca="1" si="31"/>
        <v>#N/A</v>
      </c>
      <c r="J53" s="20" t="e">
        <f t="shared" ca="1" si="31"/>
        <v>#N/A</v>
      </c>
      <c r="K53" s="20" t="e">
        <f t="shared" ca="1" si="31"/>
        <v>#N/A</v>
      </c>
      <c r="L53" s="20" t="e">
        <f t="shared" ca="1" si="31"/>
        <v>#N/A</v>
      </c>
    </row>
    <row r="54" spans="1:12" ht="31.5">
      <c r="A54" s="103"/>
      <c r="B54" s="21" t="s">
        <v>2719</v>
      </c>
      <c r="C54" s="22" t="e">
        <f ca="1">IFERROR(AVERAGEIFS(INDIRECT($C$47&amp;"!$AB$4:$AB$250"),INDIRECT($C$47&amp;"!$E$4:$E$250"),"&lt;="&amp;C50,INDIRECT($C$47&amp;"!$E$4:$E$250"),"&gt;="&amp;C49,INDIRECT($C$47&amp;"!$c$4:$c$250"),$B$1),NA())</f>
        <v>#N/A</v>
      </c>
      <c r="D54" s="22" t="e">
        <f t="shared" ref="D54:G54" ca="1" si="32">IFERROR(AVERAGEIFS(INDIRECT($C$47&amp;"!$AB$4:$AB$250"),INDIRECT($C$47&amp;"!$E$4:$E$250"),"&lt;="&amp;D50,INDIRECT($C$47&amp;"!$E$4:$E$250"),"&gt;="&amp;D49,INDIRECT($C$47&amp;"!$c$4:$c$250"),$B$1),NA())</f>
        <v>#N/A</v>
      </c>
      <c r="E54" s="22" t="e">
        <f t="shared" ca="1" si="32"/>
        <v>#N/A</v>
      </c>
      <c r="F54" s="22" t="e">
        <f t="shared" ca="1" si="32"/>
        <v>#N/A</v>
      </c>
      <c r="G54" s="22" t="e">
        <f t="shared" ca="1" si="32"/>
        <v>#N/A</v>
      </c>
      <c r="H54" s="22" t="e">
        <f ca="1">IFERROR(AVERAGEIFS(INDIRECT($H$47&amp;"!$AB$4:$AB$250"),INDIRECT($H$47&amp;"!$E$4:$E$250"),"&lt;="&amp;H50,INDIRECT($H$47&amp;"!$E$4:$E$250"),"&gt;="&amp;H49,INDIRECT($H$47&amp;"!$c$4:$c$250"),$B$1),NA())</f>
        <v>#N/A</v>
      </c>
      <c r="I54" s="22" t="e">
        <f t="shared" ref="I54:L54" ca="1" si="33">IFERROR(AVERAGEIFS(INDIRECT($H$47&amp;"!$AB$4:$AB$250"),INDIRECT($H$47&amp;"!$E$4:$E$250"),"&lt;="&amp;I50,INDIRECT($H$47&amp;"!$E$4:$E$250"),"&gt;="&amp;I49,INDIRECT($H$47&amp;"!$c$4:$c$250"),$B$1),NA())</f>
        <v>#N/A</v>
      </c>
      <c r="J54" s="22" t="e">
        <f t="shared" ca="1" si="33"/>
        <v>#N/A</v>
      </c>
      <c r="K54" s="22" t="e">
        <f t="shared" ca="1" si="33"/>
        <v>#N/A</v>
      </c>
      <c r="L54" s="22" t="e">
        <f t="shared" ca="1" si="33"/>
        <v>#N/A</v>
      </c>
    </row>
    <row r="55" spans="1:12" ht="15.75">
      <c r="A55" s="94" t="s">
        <v>2720</v>
      </c>
      <c r="B55" s="38" t="str">
        <f>IF(INSTRUCTIONS!$B25="",INSTRUCTIONS!$A25,INSTRUCTIONS!$B25)</f>
        <v xml:space="preserve">Question 1: </v>
      </c>
      <c r="C55" s="62" t="e">
        <f ca="1">IF(C$51&gt;0,COUNTIFS(INDIRECT($C$47&amp;"!$h$4:$h$250"),"NO",INDIRECT($C$47&amp;"!$E$4:$E$250"),"&lt;="&amp;C$50,INDIRECT($C$47&amp;"!$E$4:$E$250"),"&gt;="&amp;C$49,INDIRECT($C$47&amp;"!$c$4:$c$250"),$B$1),NA())</f>
        <v>#N/A</v>
      </c>
      <c r="D55" s="62" t="e">
        <f ca="1">IF(D$51&gt;0,COUNTIFS(INDIRECT($C$47&amp;"!$h$4:$h$250"),"NO",INDIRECT($C$47&amp;"!$E$4:$E$250"),"&lt;="&amp;D$50,INDIRECT($C$47&amp;"!$E$4:$E$250"),"&gt;="&amp;D$49,INDIRECT($C$47&amp;"!$c$4:$c$250"),$B$1),NA())</f>
        <v>#N/A</v>
      </c>
      <c r="E55" s="62" t="e">
        <f ca="1">IF(E$51&gt;0,COUNTIFS(INDIRECT($C$47&amp;"!$h$4:$h$250"),"NO",INDIRECT($C$47&amp;"!$E$4:$E$250"),"&lt;="&amp;E$50,INDIRECT($C$47&amp;"!$E$4:$E$250"),"&gt;="&amp;E$49,INDIRECT($C$47&amp;"!$c$4:$c$250"),$B$1),NA())</f>
        <v>#N/A</v>
      </c>
      <c r="F55" s="62" t="e">
        <f ca="1">IF(F$51&gt;0,COUNTIFS(INDIRECT($C$47&amp;"!$h$4:$h$250"),"NO",INDIRECT($C$47&amp;"!$E$4:$E$250"),"&lt;="&amp;F$50,INDIRECT($C$47&amp;"!$E$4:$E$250"),"&gt;="&amp;F$49,INDIRECT($C$47&amp;"!$c$4:$c$250"),$B$1),NA())</f>
        <v>#N/A</v>
      </c>
      <c r="G55" s="62" t="e">
        <f ca="1">IF(G$51&gt;0,COUNTIFS(INDIRECT($C$47&amp;"!$h$4:$h$250"),"NO",INDIRECT($C$47&amp;"!$E$4:$E$250"),"&lt;="&amp;G$50,INDIRECT($C$47&amp;"!$E$4:$E$250"),"&gt;="&amp;G$49,INDIRECT($C$47&amp;"!$c$4:$c$250"),$B$1),NA())</f>
        <v>#N/A</v>
      </c>
      <c r="H55" s="62" t="e">
        <f ca="1">IF(H$51&gt;0,COUNTIFS(INDIRECT($H$47&amp;"!$h$4:$h$250"),"NO",INDIRECT($H$47&amp;"!$E$4:$E$250"),"&lt;="&amp;H$50,INDIRECT($H$47&amp;"!$E$4:$E$250"),"&gt;="&amp;H$49,INDIRECT($H$47&amp;"!$c$4:$c$250"),$B$1),NA())</f>
        <v>#N/A</v>
      </c>
      <c r="I55" s="62" t="e">
        <f ca="1">IF(I$51&gt;0,COUNTIFS(INDIRECT($H$47&amp;"!$h$4:$h$250"),"NO",INDIRECT($H$47&amp;"!$E$4:$E$250"),"&lt;="&amp;I$50,INDIRECT($H$47&amp;"!$E$4:$E$250"),"&gt;="&amp;I$49,INDIRECT($H$47&amp;"!$c$4:$c$250"),$B$1),NA())</f>
        <v>#N/A</v>
      </c>
      <c r="J55" s="62" t="e">
        <f ca="1">IF(J$51&gt;0,COUNTIFS(INDIRECT($H$47&amp;"!$h$4:$h$250"),"NO",INDIRECT($H$47&amp;"!$E$4:$E$250"),"&lt;="&amp;J$50,INDIRECT($H$47&amp;"!$E$4:$E$250"),"&gt;="&amp;J$49,INDIRECT($H$47&amp;"!$c$4:$c$250"),$B$1),NA())</f>
        <v>#N/A</v>
      </c>
      <c r="K55" s="62" t="e">
        <f ca="1">IF(K$51&gt;0,COUNTIFS(INDIRECT($H$47&amp;"!$h$4:$h$250"),"NO",INDIRECT($H$47&amp;"!$E$4:$E$250"),"&lt;="&amp;K$50,INDIRECT($H$47&amp;"!$E$4:$E$250"),"&gt;="&amp;K$49,INDIRECT($H$47&amp;"!$c$4:$c$250"),$B$1),NA())</f>
        <v>#N/A</v>
      </c>
      <c r="L55" s="62" t="e">
        <f ca="1">IF(L$51&gt;0,COUNTIFS(INDIRECT($H$47&amp;"!$h$4:$h$250"),"NO",INDIRECT($H$47&amp;"!$E$4:$E$250"),"&lt;="&amp;L$50,INDIRECT($H$47&amp;"!$E$4:$E$250"),"&gt;="&amp;L$49,INDIRECT($H$47&amp;"!$c$4:$c$250"),$B$1),NA())</f>
        <v>#N/A</v>
      </c>
    </row>
    <row r="56" spans="1:12" ht="15.75">
      <c r="A56" s="94"/>
      <c r="B56" s="38" t="str">
        <f>IF(INSTRUCTIONS!$B26="",INSTRUCTIONS!$A26,INSTRUCTIONS!$B26)</f>
        <v xml:space="preserve">Question 2: </v>
      </c>
      <c r="C56" s="62" t="e">
        <f ca="1">IF(C$51&gt;0,COUNTIFS(INDIRECT($C$47&amp;"!$i$4:$i$250"),"NO",INDIRECT($C$47&amp;"!$E$4:$E$250"),"&lt;="&amp;C$50,INDIRECT($C$47&amp;"!$E$4:$E$250"),"&gt;="&amp;C$49,INDIRECT($C$47&amp;"!$c$4:$c$250"),$B$1),NA())</f>
        <v>#N/A</v>
      </c>
      <c r="D56" s="62" t="e">
        <f ca="1">IF(D$51&gt;0,COUNTIFS(INDIRECT($C$47&amp;"!$i$4:$i$250"),"NO",INDIRECT($C$47&amp;"!$E$4:$E$250"),"&lt;="&amp;D$50,INDIRECT($C$47&amp;"!$E$4:$E$250"),"&gt;="&amp;D$49,INDIRECT($C$47&amp;"!$c$4:$c$250"),$B$1),NA())</f>
        <v>#N/A</v>
      </c>
      <c r="E56" s="62" t="e">
        <f ca="1">IF(E$51&gt;0,COUNTIFS(INDIRECT($C$47&amp;"!$i$4:$i$250"),"NO",INDIRECT($C$47&amp;"!$E$4:$E$250"),"&lt;="&amp;E$50,INDIRECT($C$47&amp;"!$E$4:$E$250"),"&gt;="&amp;E$49,INDIRECT($C$47&amp;"!$c$4:$c$250"),$B$1),NA())</f>
        <v>#N/A</v>
      </c>
      <c r="F56" s="62" t="e">
        <f ca="1">IF(F$51&gt;0,COUNTIFS(INDIRECT($C$47&amp;"!$i$4:$i$250"),"NO",INDIRECT($C$47&amp;"!$E$4:$E$250"),"&lt;="&amp;F$50,INDIRECT($C$47&amp;"!$E$4:$E$250"),"&gt;="&amp;F$49,INDIRECT($C$47&amp;"!$c$4:$c$250"),$B$1),NA())</f>
        <v>#N/A</v>
      </c>
      <c r="G56" s="62" t="e">
        <f ca="1">IF(G$51&gt;0,COUNTIFS(INDIRECT($C$47&amp;"!$i$4:$i$250"),"NO",INDIRECT($C$47&amp;"!$E$4:$E$250"),"&lt;="&amp;G$50,INDIRECT($C$47&amp;"!$E$4:$E$250"),"&gt;="&amp;G$49,INDIRECT($C$47&amp;"!$c$4:$c$250"),$B$1),NA())</f>
        <v>#N/A</v>
      </c>
      <c r="H56" s="62" t="e">
        <f ca="1">IF(H$51&gt;0,COUNTIFS(INDIRECT($H$47&amp;"!$i$4:$i$250"),"NO",INDIRECT($H$47&amp;"!$E$4:$E$250"),"&lt;="&amp;H$50,INDIRECT($H$47&amp;"!$E$4:$E$250"),"&gt;="&amp;H$49,INDIRECT($H$47&amp;"!$c$4:$c$250"),$B$1),NA())</f>
        <v>#N/A</v>
      </c>
      <c r="I56" s="62" t="e">
        <f ca="1">IF(I$51&gt;0,COUNTIFS(INDIRECT($H$47&amp;"!$i$4:$i$250"),"NO",INDIRECT($H$47&amp;"!$E$4:$E$250"),"&lt;="&amp;I$50,INDIRECT($H$47&amp;"!$E$4:$E$250"),"&gt;="&amp;I$49,INDIRECT($H$47&amp;"!$c$4:$c$250"),$B$1),NA())</f>
        <v>#N/A</v>
      </c>
      <c r="J56" s="62" t="e">
        <f ca="1">IF(J$51&gt;0,COUNTIFS(INDIRECT($H$47&amp;"!$i$4:$i$250"),"NO",INDIRECT($H$47&amp;"!$E$4:$E$250"),"&lt;="&amp;J$50,INDIRECT($H$47&amp;"!$E$4:$E$250"),"&gt;="&amp;J$49,INDIRECT($H$47&amp;"!$c$4:$c$250"),$B$1),NA())</f>
        <v>#N/A</v>
      </c>
      <c r="K56" s="62" t="e">
        <f ca="1">IF(K$51&gt;0,COUNTIFS(INDIRECT($H$47&amp;"!$i$4:$i$250"),"NO",INDIRECT($H$47&amp;"!$E$4:$E$250"),"&lt;="&amp;K$50,INDIRECT($H$47&amp;"!$E$4:$E$250"),"&gt;="&amp;K$49,INDIRECT($H$47&amp;"!$c$4:$c$250"),$B$1),NA())</f>
        <v>#N/A</v>
      </c>
      <c r="L56" s="62" t="e">
        <f ca="1">IF(L$51&gt;0,COUNTIFS(INDIRECT($H$47&amp;"!$i$4:$i$250"),"NO",INDIRECT($H$47&amp;"!$E$4:$E$250"),"&lt;="&amp;L$50,INDIRECT($H$47&amp;"!$E$4:$E$250"),"&gt;="&amp;L$49,INDIRECT($H$47&amp;"!$c$4:$c$250"),$B$1),NA())</f>
        <v>#N/A</v>
      </c>
    </row>
    <row r="57" spans="1:12" ht="15.75">
      <c r="A57" s="94"/>
      <c r="B57" s="38" t="str">
        <f>IF(INSTRUCTIONS!$B27="",INSTRUCTIONS!$A27,INSTRUCTIONS!$B27)</f>
        <v xml:space="preserve">Question 3: </v>
      </c>
      <c r="C57" s="62" t="e">
        <f ca="1">IF(C$51&gt;0,COUNTIFS(INDIRECT($C$47&amp;"!$j$4:$j$250"),"NO",INDIRECT($C$47&amp;"!$E$4:$E$250"),"&lt;="&amp;C$50,INDIRECT($C$47&amp;"!$E$4:$E$250"),"&gt;="&amp;C$49,INDIRECT($C$47&amp;"!$c$4:$c$250"),$B$1),NA())</f>
        <v>#N/A</v>
      </c>
      <c r="D57" s="62" t="e">
        <f ca="1">IF(D$51&gt;0,COUNTIFS(INDIRECT($C$47&amp;"!$j$4:$j$250"),"NO",INDIRECT($C$47&amp;"!$E$4:$E$250"),"&lt;="&amp;D$50,INDIRECT($C$47&amp;"!$E$4:$E$250"),"&gt;="&amp;D$49,INDIRECT($C$47&amp;"!$c$4:$c$250"),$B$1),NA())</f>
        <v>#N/A</v>
      </c>
      <c r="E57" s="62" t="e">
        <f ca="1">IF(E$51&gt;0,COUNTIFS(INDIRECT($C$47&amp;"!$j$4:$j$250"),"NO",INDIRECT($C$47&amp;"!$E$4:$E$250"),"&lt;="&amp;E$50,INDIRECT($C$47&amp;"!$E$4:$E$250"),"&gt;="&amp;E$49,INDIRECT($C$47&amp;"!$c$4:$c$250"),$B$1),NA())</f>
        <v>#N/A</v>
      </c>
      <c r="F57" s="62" t="e">
        <f ca="1">IF(F$51&gt;0,COUNTIFS(INDIRECT($C$47&amp;"!$j$4:$j$250"),"NO",INDIRECT($C$47&amp;"!$E$4:$E$250"),"&lt;="&amp;F$50,INDIRECT($C$47&amp;"!$E$4:$E$250"),"&gt;="&amp;F$49,INDIRECT($C$47&amp;"!$c$4:$c$250"),$B$1),NA())</f>
        <v>#N/A</v>
      </c>
      <c r="G57" s="62" t="e">
        <f ca="1">IF(G$51&gt;0,COUNTIFS(INDIRECT($C$47&amp;"!$j$4:$j$250"),"NO",INDIRECT($C$47&amp;"!$E$4:$E$250"),"&lt;="&amp;G$50,INDIRECT($C$47&amp;"!$E$4:$E$250"),"&gt;="&amp;G$49,INDIRECT($C$47&amp;"!$c$4:$c$250"),$B$1),NA())</f>
        <v>#N/A</v>
      </c>
      <c r="H57" s="62" t="e">
        <f ca="1">IF(H$51&gt;0,COUNTIFS(INDIRECT($H$47&amp;"!$j$4:$j$250"),"NO",INDIRECT($H$47&amp;"!$E$4:$E$250"),"&lt;="&amp;H$50,INDIRECT($H$47&amp;"!$E$4:$E$250"),"&gt;="&amp;H$49,INDIRECT($H$47&amp;"!$c$4:$c$250"),$B$1),NA())</f>
        <v>#N/A</v>
      </c>
      <c r="I57" s="62" t="e">
        <f ca="1">IF(I$51&gt;0,COUNTIFS(INDIRECT($H$47&amp;"!$j$4:$j$250"),"NO",INDIRECT($H$47&amp;"!$E$4:$E$250"),"&lt;="&amp;I$50,INDIRECT($H$47&amp;"!$E$4:$E$250"),"&gt;="&amp;I$49,INDIRECT($H$47&amp;"!$c$4:$c$250"),$B$1),NA())</f>
        <v>#N/A</v>
      </c>
      <c r="J57" s="62" t="e">
        <f ca="1">IF(J$51&gt;0,COUNTIFS(INDIRECT($H$47&amp;"!$j$4:$j$250"),"NO",INDIRECT($H$47&amp;"!$E$4:$E$250"),"&lt;="&amp;J$50,INDIRECT($H$47&amp;"!$E$4:$E$250"),"&gt;="&amp;J$49,INDIRECT($H$47&amp;"!$c$4:$c$250"),$B$1),NA())</f>
        <v>#N/A</v>
      </c>
      <c r="K57" s="62" t="e">
        <f ca="1">IF(K$51&gt;0,COUNTIFS(INDIRECT($H$47&amp;"!$j$4:$j$250"),"NO",INDIRECT($H$47&amp;"!$E$4:$E$250"),"&lt;="&amp;K$50,INDIRECT($H$47&amp;"!$E$4:$E$250"),"&gt;="&amp;K$49,INDIRECT($H$47&amp;"!$c$4:$c$250"),$B$1),NA())</f>
        <v>#N/A</v>
      </c>
      <c r="L57" s="62" t="e">
        <f ca="1">IF(L$51&gt;0,COUNTIFS(INDIRECT($H$47&amp;"!$j$4:$j$250"),"NO",INDIRECT($H$47&amp;"!$E$4:$E$250"),"&lt;="&amp;L$50,INDIRECT($H$47&amp;"!$E$4:$E$250"),"&gt;="&amp;L$49,INDIRECT($H$47&amp;"!$c$4:$c$250"),$B$1),NA())</f>
        <v>#N/A</v>
      </c>
    </row>
    <row r="58" spans="1:12" ht="15.75">
      <c r="A58" s="94"/>
      <c r="B58" s="38" t="str">
        <f>IF(INSTRUCTIONS!$B28="",INSTRUCTIONS!$A28,INSTRUCTIONS!$B28)</f>
        <v xml:space="preserve">Question 4: </v>
      </c>
      <c r="C58" s="62" t="e">
        <f ca="1">IF(C$51&gt;0,COUNTIFS(INDIRECT($C$47&amp;"!$k$4:$k$250"),"NO",INDIRECT($C$47&amp;"!$E$4:$E$250"),"&lt;="&amp;C$50,INDIRECT($C$47&amp;"!$E$4:$E$250"),"&gt;="&amp;C$49,INDIRECT($C$47&amp;"!$c$4:$c$250"),$B$1),NA())</f>
        <v>#N/A</v>
      </c>
      <c r="D58" s="62" t="e">
        <f ca="1">IF(D$51&gt;0,COUNTIFS(INDIRECT($C$47&amp;"!$k$4:$k$250"),"NO",INDIRECT($C$47&amp;"!$E$4:$E$250"),"&lt;="&amp;D$50,INDIRECT($C$47&amp;"!$E$4:$E$250"),"&gt;="&amp;D$49,INDIRECT($C$47&amp;"!$c$4:$c$250"),$B$1),NA())</f>
        <v>#N/A</v>
      </c>
      <c r="E58" s="62" t="e">
        <f ca="1">IF(E$51&gt;0,COUNTIFS(INDIRECT($C$47&amp;"!$k$4:$k$250"),"NO",INDIRECT($C$47&amp;"!$E$4:$E$250"),"&lt;="&amp;E$50,INDIRECT($C$47&amp;"!$E$4:$E$250"),"&gt;="&amp;E$49,INDIRECT($C$47&amp;"!$c$4:$c$250"),$B$1),NA())</f>
        <v>#N/A</v>
      </c>
      <c r="F58" s="62" t="e">
        <f ca="1">IF(F$51&gt;0,COUNTIFS(INDIRECT($C$47&amp;"!$k$4:$k$250"),"NO",INDIRECT($C$47&amp;"!$E$4:$E$250"),"&lt;="&amp;F$50,INDIRECT($C$47&amp;"!$E$4:$E$250"),"&gt;="&amp;F$49,INDIRECT($C$47&amp;"!$c$4:$c$250"),$B$1),NA())</f>
        <v>#N/A</v>
      </c>
      <c r="G58" s="62" t="e">
        <f ca="1">IF(G$51&gt;0,COUNTIFS(INDIRECT($C$47&amp;"!$k$4:$k$250"),"NO",INDIRECT($C$47&amp;"!$E$4:$E$250"),"&lt;="&amp;G$50,INDIRECT($C$47&amp;"!$E$4:$E$250"),"&gt;="&amp;G$49,INDIRECT($C$47&amp;"!$c$4:$c$250"),$B$1),NA())</f>
        <v>#N/A</v>
      </c>
      <c r="H58" s="62" t="e">
        <f ca="1">IF(H$51&gt;0,COUNTIFS(INDIRECT($H$47&amp;"!$k$4:$k$250"),"NO",INDIRECT($H$47&amp;"!$E$4:$E$250"),"&lt;="&amp;H$50,INDIRECT($H$47&amp;"!$E$4:$E$250"),"&gt;="&amp;H$49,INDIRECT($H$47&amp;"!$c$4:$c$250"),$B$1),NA())</f>
        <v>#N/A</v>
      </c>
      <c r="I58" s="62" t="e">
        <f ca="1">IF(I$51&gt;0,COUNTIFS(INDIRECT($H$47&amp;"!$k$4:$k$250"),"NO",INDIRECT($H$47&amp;"!$E$4:$E$250"),"&lt;="&amp;I$50,INDIRECT($H$47&amp;"!$E$4:$E$250"),"&gt;="&amp;I$49,INDIRECT($H$47&amp;"!$c$4:$c$250"),$B$1),NA())</f>
        <v>#N/A</v>
      </c>
      <c r="J58" s="62" t="e">
        <f ca="1">IF(J$51&gt;0,COUNTIFS(INDIRECT($H$47&amp;"!$k$4:$k$250"),"NO",INDIRECT($H$47&amp;"!$E$4:$E$250"),"&lt;="&amp;J$50,INDIRECT($H$47&amp;"!$E$4:$E$250"),"&gt;="&amp;J$49,INDIRECT($H$47&amp;"!$c$4:$c$250"),$B$1),NA())</f>
        <v>#N/A</v>
      </c>
      <c r="K58" s="62" t="e">
        <f ca="1">IF(K$51&gt;0,COUNTIFS(INDIRECT($H$47&amp;"!$k$4:$k$250"),"NO",INDIRECT($H$47&amp;"!$E$4:$E$250"),"&lt;="&amp;K$50,INDIRECT($H$47&amp;"!$E$4:$E$250"),"&gt;="&amp;K$49,INDIRECT($H$47&amp;"!$c$4:$c$250"),$B$1),NA())</f>
        <v>#N/A</v>
      </c>
      <c r="L58" s="62" t="e">
        <f ca="1">IF(L$51&gt;0,COUNTIFS(INDIRECT($H$47&amp;"!$k$4:$k$250"),"NO",INDIRECT($H$47&amp;"!$E$4:$E$250"),"&lt;="&amp;L$50,INDIRECT($H$47&amp;"!$E$4:$E$250"),"&gt;="&amp;L$49,INDIRECT($H$47&amp;"!$c$4:$c$250"),$B$1),NA())</f>
        <v>#N/A</v>
      </c>
    </row>
    <row r="59" spans="1:12" ht="15.75">
      <c r="A59" s="94"/>
      <c r="B59" s="38" t="str">
        <f>IF(INSTRUCTIONS!$B29="",INSTRUCTIONS!$A29,INSTRUCTIONS!$B29)</f>
        <v xml:space="preserve">Question 5: </v>
      </c>
      <c r="C59" s="62" t="e">
        <f ca="1">IF(C$51&gt;0,COUNTIFS(INDIRECT($C$47&amp;"!$l$4:$l$250"),"NO",INDIRECT($C$47&amp;"!$E$4:$E$250"),"&lt;="&amp;C$50,INDIRECT($C$47&amp;"!$E$4:$E$250"),"&gt;="&amp;C$49,INDIRECT($C$47&amp;"!$c$4:$c$250"),$B$1),NA())</f>
        <v>#N/A</v>
      </c>
      <c r="D59" s="62" t="e">
        <f ca="1">IF(D$51&gt;0,COUNTIFS(INDIRECT($C$47&amp;"!$l$4:$l$250"),"NO",INDIRECT($C$47&amp;"!$E$4:$E$250"),"&lt;="&amp;D$50,INDIRECT($C$47&amp;"!$E$4:$E$250"),"&gt;="&amp;D$49,INDIRECT($C$47&amp;"!$c$4:$c$250"),$B$1),NA())</f>
        <v>#N/A</v>
      </c>
      <c r="E59" s="62" t="e">
        <f ca="1">IF(E$51&gt;0,COUNTIFS(INDIRECT($C$47&amp;"!$l$4:$l$250"),"NO",INDIRECT($C$47&amp;"!$E$4:$E$250"),"&lt;="&amp;E$50,INDIRECT($C$47&amp;"!$E$4:$E$250"),"&gt;="&amp;E$49,INDIRECT($C$47&amp;"!$c$4:$c$250"),$B$1),NA())</f>
        <v>#N/A</v>
      </c>
      <c r="F59" s="62" t="e">
        <f ca="1">IF(F$51&gt;0,COUNTIFS(INDIRECT($C$47&amp;"!$l$4:$l$250"),"NO",INDIRECT($C$47&amp;"!$E$4:$E$250"),"&lt;="&amp;F$50,INDIRECT($C$47&amp;"!$E$4:$E$250"),"&gt;="&amp;F$49,INDIRECT($C$47&amp;"!$c$4:$c$250"),$B$1),NA())</f>
        <v>#N/A</v>
      </c>
      <c r="G59" s="62" t="e">
        <f ca="1">IF(G$51&gt;0,COUNTIFS(INDIRECT($C$47&amp;"!$l$4:$l$250"),"NO",INDIRECT($C$47&amp;"!$E$4:$E$250"),"&lt;="&amp;G$50,INDIRECT($C$47&amp;"!$E$4:$E$250"),"&gt;="&amp;G$49,INDIRECT($C$47&amp;"!$c$4:$c$250"),$B$1),NA())</f>
        <v>#N/A</v>
      </c>
      <c r="H59" s="62" t="e">
        <f ca="1">IF(H$51&gt;0,COUNTIFS(INDIRECT($H$47&amp;"!$l$4:$l$250"),"NO",INDIRECT($H$47&amp;"!$E$4:$E$250"),"&lt;="&amp;H$50,INDIRECT($H$47&amp;"!$E$4:$E$250"),"&gt;="&amp;H$49,INDIRECT($H$47&amp;"!$c$4:$c$250"),$B$1),NA())</f>
        <v>#N/A</v>
      </c>
      <c r="I59" s="62" t="e">
        <f ca="1">IF(I$51&gt;0,COUNTIFS(INDIRECT($H$47&amp;"!$l$4:$l$250"),"NO",INDIRECT($H$47&amp;"!$E$4:$E$250"),"&lt;="&amp;I$50,INDIRECT($H$47&amp;"!$E$4:$E$250"),"&gt;="&amp;I$49,INDIRECT($H$47&amp;"!$c$4:$c$250"),$B$1),NA())</f>
        <v>#N/A</v>
      </c>
      <c r="J59" s="62" t="e">
        <f ca="1">IF(J$51&gt;0,COUNTIFS(INDIRECT($H$47&amp;"!$l$4:$l$250"),"NO",INDIRECT($H$47&amp;"!$E$4:$E$250"),"&lt;="&amp;J$50,INDIRECT($H$47&amp;"!$E$4:$E$250"),"&gt;="&amp;J$49,INDIRECT($H$47&amp;"!$c$4:$c$250"),$B$1),NA())</f>
        <v>#N/A</v>
      </c>
      <c r="K59" s="62" t="e">
        <f ca="1">IF(K$51&gt;0,COUNTIFS(INDIRECT($H$47&amp;"!$l$4:$l$250"),"NO",INDIRECT($H$47&amp;"!$E$4:$E$250"),"&lt;="&amp;K$50,INDIRECT($H$47&amp;"!$E$4:$E$250"),"&gt;="&amp;K$49,INDIRECT($H$47&amp;"!$c$4:$c$250"),$B$1),NA())</f>
        <v>#N/A</v>
      </c>
      <c r="L59" s="62" t="e">
        <f ca="1">IF(L$51&gt;0,COUNTIFS(INDIRECT($H$47&amp;"!$l$4:$l$250"),"NO",INDIRECT($H$47&amp;"!$E$4:$E$250"),"&lt;="&amp;L$50,INDIRECT($H$47&amp;"!$E$4:$E$250"),"&gt;="&amp;L$49,INDIRECT($H$47&amp;"!$c$4:$c$250"),$B$1),NA())</f>
        <v>#N/A</v>
      </c>
    </row>
    <row r="60" spans="1:12" ht="15.75">
      <c r="A60" s="94"/>
      <c r="B60" s="38" t="str">
        <f>IF(INSTRUCTIONS!$B30="",INSTRUCTIONS!$A30,INSTRUCTIONS!$B30)</f>
        <v xml:space="preserve">Question 6: </v>
      </c>
      <c r="C60" s="62" t="e">
        <f ca="1">IF(C$51&gt;0,COUNTIFS(INDIRECT($C$47&amp;"!$m$4:$m$250"),"NO",INDIRECT($C$47&amp;"!$E$4:$E$250"),"&lt;="&amp;C$50,INDIRECT($C$47&amp;"!$E$4:$E$250"),"&gt;="&amp;C$49,INDIRECT($C$47&amp;"!$c$4:$c$250"),$B$1),NA())</f>
        <v>#N/A</v>
      </c>
      <c r="D60" s="62" t="e">
        <f ca="1">IF(D$51&gt;0,COUNTIFS(INDIRECT($C$47&amp;"!$m$4:$m$250"),"NO",INDIRECT($C$47&amp;"!$E$4:$E$250"),"&lt;="&amp;D$50,INDIRECT($C$47&amp;"!$E$4:$E$250"),"&gt;="&amp;D$49,INDIRECT($C$47&amp;"!$c$4:$c$250"),$B$1),NA())</f>
        <v>#N/A</v>
      </c>
      <c r="E60" s="62" t="e">
        <f ca="1">IF(E$51&gt;0,COUNTIFS(INDIRECT($C$47&amp;"!$m$4:$m$250"),"NO",INDIRECT($C$47&amp;"!$E$4:$E$250"),"&lt;="&amp;E$50,INDIRECT($C$47&amp;"!$E$4:$E$250"),"&gt;="&amp;E$49,INDIRECT($C$47&amp;"!$c$4:$c$250"),$B$1),NA())</f>
        <v>#N/A</v>
      </c>
      <c r="F60" s="62" t="e">
        <f ca="1">IF(F$51&gt;0,COUNTIFS(INDIRECT($C$47&amp;"!$m$4:$m$250"),"NO",INDIRECT($C$47&amp;"!$E$4:$E$250"),"&lt;="&amp;F$50,INDIRECT($C$47&amp;"!$E$4:$E$250"),"&gt;="&amp;F$49,INDIRECT($C$47&amp;"!$c$4:$c$250"),$B$1),NA())</f>
        <v>#N/A</v>
      </c>
      <c r="G60" s="62" t="e">
        <f ca="1">IF(G$51&gt;0,COUNTIFS(INDIRECT($C$47&amp;"!$m$4:$m$250"),"NO",INDIRECT($C$47&amp;"!$E$4:$E$250"),"&lt;="&amp;G$50,INDIRECT($C$47&amp;"!$E$4:$E$250"),"&gt;="&amp;G$49,INDIRECT($C$47&amp;"!$c$4:$c$250"),$B$1),NA())</f>
        <v>#N/A</v>
      </c>
      <c r="H60" s="62" t="e">
        <f ca="1">IF(H$51&gt;0,COUNTIFS(INDIRECT($H$47&amp;"!$m$4:$m$250"),"NO",INDIRECT($H$47&amp;"!$E$4:$E$250"),"&lt;="&amp;H$50,INDIRECT($H$47&amp;"!$E$4:$E$250"),"&gt;="&amp;H$49,INDIRECT($H$47&amp;"!$c$4:$c$250"),$B$1),NA())</f>
        <v>#N/A</v>
      </c>
      <c r="I60" s="62" t="e">
        <f ca="1">IF(I$51&gt;0,COUNTIFS(INDIRECT($H$47&amp;"!$m$4:$m$250"),"NO",INDIRECT($H$47&amp;"!$E$4:$E$250"),"&lt;="&amp;I$50,INDIRECT($H$47&amp;"!$E$4:$E$250"),"&gt;="&amp;I$49,INDIRECT($H$47&amp;"!$c$4:$c$250"),$B$1),NA())</f>
        <v>#N/A</v>
      </c>
      <c r="J60" s="62" t="e">
        <f ca="1">IF(J$51&gt;0,COUNTIFS(INDIRECT($H$47&amp;"!$m$4:$m$250"),"NO",INDIRECT($H$47&amp;"!$E$4:$E$250"),"&lt;="&amp;J$50,INDIRECT($H$47&amp;"!$E$4:$E$250"),"&gt;="&amp;J$49,INDIRECT($H$47&amp;"!$c$4:$c$250"),$B$1),NA())</f>
        <v>#N/A</v>
      </c>
      <c r="K60" s="62" t="e">
        <f ca="1">IF(K$51&gt;0,COUNTIFS(INDIRECT($H$47&amp;"!$m$4:$m$250"),"NO",INDIRECT($H$47&amp;"!$E$4:$E$250"),"&lt;="&amp;K$50,INDIRECT($H$47&amp;"!$E$4:$E$250"),"&gt;="&amp;K$49,INDIRECT($H$47&amp;"!$c$4:$c$250"),$B$1),NA())</f>
        <v>#N/A</v>
      </c>
      <c r="L60" s="62" t="e">
        <f ca="1">IF(L$51&gt;0,COUNTIFS(INDIRECT($H$47&amp;"!$m$4:$m$250"),"NO",INDIRECT($H$47&amp;"!$E$4:$E$250"),"&lt;="&amp;L$50,INDIRECT($H$47&amp;"!$E$4:$E$250"),"&gt;="&amp;L$49,INDIRECT($H$47&amp;"!$c$4:$c$250"),$B$1),NA())</f>
        <v>#N/A</v>
      </c>
    </row>
    <row r="61" spans="1:12" ht="15.75">
      <c r="A61" s="94"/>
      <c r="B61" s="38" t="str">
        <f>IF(INSTRUCTIONS!$B31="",INSTRUCTIONS!$A31,INSTRUCTIONS!$B31)</f>
        <v xml:space="preserve">Question 7: </v>
      </c>
      <c r="C61" s="62" t="e">
        <f ca="1">IF(C$51&gt;0,COUNTIFS(INDIRECT($C$47&amp;"!$n$4:$n$250"),"NO",INDIRECT($C$47&amp;"!$E$4:$E$250"),"&lt;="&amp;C$50,INDIRECT($C$47&amp;"!$E$4:$E$250"),"&gt;="&amp;C$49,INDIRECT($C$47&amp;"!$c$4:$c$250"),$B$1),NA())</f>
        <v>#N/A</v>
      </c>
      <c r="D61" s="62" t="e">
        <f ca="1">IF(D$51&gt;0,COUNTIFS(INDIRECT($C$47&amp;"!$n$4:$n$250"),"NO",INDIRECT($C$47&amp;"!$E$4:$E$250"),"&lt;="&amp;D$50,INDIRECT($C$47&amp;"!$E$4:$E$250"),"&gt;="&amp;D$49,INDIRECT($C$47&amp;"!$c$4:$c$250"),$B$1),NA())</f>
        <v>#N/A</v>
      </c>
      <c r="E61" s="62" t="e">
        <f ca="1">IF(E$51&gt;0,COUNTIFS(INDIRECT($C$47&amp;"!$n$4:$n$250"),"NO",INDIRECT($C$47&amp;"!$E$4:$E$250"),"&lt;="&amp;E$50,INDIRECT($C$47&amp;"!$E$4:$E$250"),"&gt;="&amp;E$49,INDIRECT($C$47&amp;"!$c$4:$c$250"),$B$1),NA())</f>
        <v>#N/A</v>
      </c>
      <c r="F61" s="62" t="e">
        <f ca="1">IF(F$51&gt;0,COUNTIFS(INDIRECT($C$47&amp;"!$n$4:$n$250"),"NO",INDIRECT($C$47&amp;"!$E$4:$E$250"),"&lt;="&amp;F$50,INDIRECT($C$47&amp;"!$E$4:$E$250"),"&gt;="&amp;F$49,INDIRECT($C$47&amp;"!$c$4:$c$250"),$B$1),NA())</f>
        <v>#N/A</v>
      </c>
      <c r="G61" s="62" t="e">
        <f ca="1">IF(G$51&gt;0,COUNTIFS(INDIRECT($C$47&amp;"!$n$4:$n$250"),"NO",INDIRECT($C$47&amp;"!$E$4:$E$250"),"&lt;="&amp;G$50,INDIRECT($C$47&amp;"!$E$4:$E$250"),"&gt;="&amp;G$49,INDIRECT($C$47&amp;"!$c$4:$c$250"),$B$1),NA())</f>
        <v>#N/A</v>
      </c>
      <c r="H61" s="62" t="e">
        <f ca="1">IF(H$51&gt;0,COUNTIFS(INDIRECT($H$47&amp;"!$n$4:$n$250"),"NO",INDIRECT($H$47&amp;"!$E$4:$E$250"),"&lt;="&amp;H$50,INDIRECT($H$47&amp;"!$E$4:$E$250"),"&gt;="&amp;H$49,INDIRECT($H$47&amp;"!$c$4:$c$250"),$B$1),NA())</f>
        <v>#N/A</v>
      </c>
      <c r="I61" s="62" t="e">
        <f ca="1">IF(I$51&gt;0,COUNTIFS(INDIRECT($H$47&amp;"!$n$4:$n$250"),"NO",INDIRECT($H$47&amp;"!$E$4:$E$250"),"&lt;="&amp;I$50,INDIRECT($H$47&amp;"!$E$4:$E$250"),"&gt;="&amp;I$49,INDIRECT($H$47&amp;"!$c$4:$c$250"),$B$1),NA())</f>
        <v>#N/A</v>
      </c>
      <c r="J61" s="62" t="e">
        <f ca="1">IF(J$51&gt;0,COUNTIFS(INDIRECT($H$47&amp;"!$n$4:$n$250"),"NO",INDIRECT($H$47&amp;"!$E$4:$E$250"),"&lt;="&amp;J$50,INDIRECT($H$47&amp;"!$E$4:$E$250"),"&gt;="&amp;J$49,INDIRECT($H$47&amp;"!$c$4:$c$250"),$B$1),NA())</f>
        <v>#N/A</v>
      </c>
      <c r="K61" s="62" t="e">
        <f ca="1">IF(K$51&gt;0,COUNTIFS(INDIRECT($H$47&amp;"!$n$4:$n$250"),"NO",INDIRECT($H$47&amp;"!$E$4:$E$250"),"&lt;="&amp;K$50,INDIRECT($H$47&amp;"!$E$4:$E$250"),"&gt;="&amp;K$49,INDIRECT($H$47&amp;"!$c$4:$c$250"),$B$1),NA())</f>
        <v>#N/A</v>
      </c>
      <c r="L61" s="62" t="e">
        <f ca="1">IF(L$51&gt;0,COUNTIFS(INDIRECT($H$47&amp;"!$n$4:$n$250"),"NO",INDIRECT($H$47&amp;"!$E$4:$E$250"),"&lt;="&amp;L$50,INDIRECT($H$47&amp;"!$E$4:$E$250"),"&gt;="&amp;L$49,INDIRECT($H$47&amp;"!$c$4:$c$250"),$B$1),NA())</f>
        <v>#N/A</v>
      </c>
    </row>
    <row r="62" spans="1:12" ht="15.75">
      <c r="A62" s="94"/>
      <c r="B62" s="38" t="str">
        <f>IF(INSTRUCTIONS!$B32="",INSTRUCTIONS!$A32,INSTRUCTIONS!$B32)</f>
        <v xml:space="preserve">Question 8: </v>
      </c>
      <c r="C62" s="62" t="e">
        <f ca="1">IF(C$51&gt;0,COUNTIFS(INDIRECT($C$47&amp;"!$o$4:$o$250"),"NO",INDIRECT($C$47&amp;"!$E$4:$E$250"),"&lt;="&amp;C$50,INDIRECT($C$47&amp;"!$E$4:$E$250"),"&gt;="&amp;C$49,INDIRECT($C$47&amp;"!$c$4:$c$250"),$B$1),NA())</f>
        <v>#N/A</v>
      </c>
      <c r="D62" s="62" t="e">
        <f ca="1">IF(D$51&gt;0,COUNTIFS(INDIRECT($C$47&amp;"!$o$4:$o$250"),"NO",INDIRECT($C$47&amp;"!$E$4:$E$250"),"&lt;="&amp;D$50,INDIRECT($C$47&amp;"!$E$4:$E$250"),"&gt;="&amp;D$49,INDIRECT($C$47&amp;"!$c$4:$c$250"),$B$1),NA())</f>
        <v>#N/A</v>
      </c>
      <c r="E62" s="62" t="e">
        <f ca="1">IF(E$51&gt;0,COUNTIFS(INDIRECT($C$47&amp;"!$o$4:$o$250"),"NO",INDIRECT($C$47&amp;"!$E$4:$E$250"),"&lt;="&amp;E$50,INDIRECT($C$47&amp;"!$E$4:$E$250"),"&gt;="&amp;E$49,INDIRECT($C$47&amp;"!$c$4:$c$250"),$B$1),NA())</f>
        <v>#N/A</v>
      </c>
      <c r="F62" s="62" t="e">
        <f ca="1">IF(F$51&gt;0,COUNTIFS(INDIRECT($C$47&amp;"!$o$4:$o$250"),"NO",INDIRECT($C$47&amp;"!$E$4:$E$250"),"&lt;="&amp;F$50,INDIRECT($C$47&amp;"!$E$4:$E$250"),"&gt;="&amp;F$49,INDIRECT($C$47&amp;"!$c$4:$c$250"),$B$1),NA())</f>
        <v>#N/A</v>
      </c>
      <c r="G62" s="62" t="e">
        <f ca="1">IF(G$51&gt;0,COUNTIFS(INDIRECT($C$47&amp;"!$o$4:$o$250"),"NO",INDIRECT($C$47&amp;"!$E$4:$E$250"),"&lt;="&amp;G$50,INDIRECT($C$47&amp;"!$E$4:$E$250"),"&gt;="&amp;G$49,INDIRECT($C$47&amp;"!$c$4:$c$250"),$B$1),NA())</f>
        <v>#N/A</v>
      </c>
      <c r="H62" s="62" t="e">
        <f ca="1">IF(H$51&gt;0,COUNTIFS(INDIRECT($H$47&amp;"!$o$4:$o$250"),"NO",INDIRECT($H$47&amp;"!$E$4:$E$250"),"&lt;="&amp;H$50,INDIRECT($H$47&amp;"!$E$4:$E$250"),"&gt;="&amp;H$49,INDIRECT($H$47&amp;"!$c$4:$c$250"),$B$1),NA())</f>
        <v>#N/A</v>
      </c>
      <c r="I62" s="62" t="e">
        <f ca="1">IF(I$51&gt;0,COUNTIFS(INDIRECT($H$47&amp;"!$o$4:$o$250"),"NO",INDIRECT($H$47&amp;"!$E$4:$E$250"),"&lt;="&amp;I$50,INDIRECT($H$47&amp;"!$E$4:$E$250"),"&gt;="&amp;I$49,INDIRECT($H$47&amp;"!$c$4:$c$250"),$B$1),NA())</f>
        <v>#N/A</v>
      </c>
      <c r="J62" s="62" t="e">
        <f ca="1">IF(J$51&gt;0,COUNTIFS(INDIRECT($H$47&amp;"!$o$4:$o$250"),"NO",INDIRECT($H$47&amp;"!$E$4:$E$250"),"&lt;="&amp;J$50,INDIRECT($H$47&amp;"!$E$4:$E$250"),"&gt;="&amp;J$49,INDIRECT($H$47&amp;"!$c$4:$c$250"),$B$1),NA())</f>
        <v>#N/A</v>
      </c>
      <c r="K62" s="62" t="e">
        <f ca="1">IF(K$51&gt;0,COUNTIFS(INDIRECT($H$47&amp;"!$o$4:$o$250"),"NO",INDIRECT($H$47&amp;"!$E$4:$E$250"),"&lt;="&amp;K$50,INDIRECT($H$47&amp;"!$E$4:$E$250"),"&gt;="&amp;K$49,INDIRECT($H$47&amp;"!$c$4:$c$250"),$B$1),NA())</f>
        <v>#N/A</v>
      </c>
      <c r="L62" s="62" t="e">
        <f ca="1">IF(L$51&gt;0,COUNTIFS(INDIRECT($H$47&amp;"!$o$4:$o$250"),"NO",INDIRECT($H$47&amp;"!$E$4:$E$250"),"&lt;="&amp;L$50,INDIRECT($H$47&amp;"!$E$4:$E$250"),"&gt;="&amp;L$49,INDIRECT($H$47&amp;"!$c$4:$c$250"),$B$1),NA())</f>
        <v>#N/A</v>
      </c>
    </row>
    <row r="63" spans="1:12" ht="15.75">
      <c r="A63" s="94"/>
      <c r="B63" s="38" t="str">
        <f>IF(INSTRUCTIONS!$B33="",INSTRUCTIONS!$A33,INSTRUCTIONS!$B33)</f>
        <v xml:space="preserve">Question 9: </v>
      </c>
      <c r="C63" s="62" t="e">
        <f ca="1">IF(C$51&gt;0,COUNTIFS(INDIRECT($C$47&amp;"!$p$4:$p$250"),"NO",INDIRECT($C$47&amp;"!$E$4:$E$250"),"&lt;="&amp;C$50,INDIRECT($C$47&amp;"!$E$4:$E$250"),"&gt;="&amp;C$49,INDIRECT($C$47&amp;"!$c$4:$c$250"),$B$1),NA())</f>
        <v>#N/A</v>
      </c>
      <c r="D63" s="62" t="e">
        <f ca="1">IF(D$51&gt;0,COUNTIFS(INDIRECT($C$47&amp;"!$p$4:$p$250"),"NO",INDIRECT($C$47&amp;"!$E$4:$E$250"),"&lt;="&amp;D$50,INDIRECT($C$47&amp;"!$E$4:$E$250"),"&gt;="&amp;D$49,INDIRECT($C$47&amp;"!$c$4:$c$250"),$B$1),NA())</f>
        <v>#N/A</v>
      </c>
      <c r="E63" s="62" t="e">
        <f ca="1">IF(E$51&gt;0,COUNTIFS(INDIRECT($C$47&amp;"!$p$4:$p$250"),"NO",INDIRECT($C$47&amp;"!$E$4:$E$250"),"&lt;="&amp;E$50,INDIRECT($C$47&amp;"!$E$4:$E$250"),"&gt;="&amp;E$49,INDIRECT($C$47&amp;"!$c$4:$c$250"),$B$1),NA())</f>
        <v>#N/A</v>
      </c>
      <c r="F63" s="62" t="e">
        <f ca="1">IF(F$51&gt;0,COUNTIFS(INDIRECT($C$47&amp;"!$p$4:$p$250"),"NO",INDIRECT($C$47&amp;"!$E$4:$E$250"),"&lt;="&amp;F$50,INDIRECT($C$47&amp;"!$E$4:$E$250"),"&gt;="&amp;F$49,INDIRECT($C$47&amp;"!$c$4:$c$250"),$B$1),NA())</f>
        <v>#N/A</v>
      </c>
      <c r="G63" s="62" t="e">
        <f ca="1">IF(G$51&gt;0,COUNTIFS(INDIRECT($C$47&amp;"!$p$4:$p$250"),"NO",INDIRECT($C$47&amp;"!$E$4:$E$250"),"&lt;="&amp;G$50,INDIRECT($C$47&amp;"!$E$4:$E$250"),"&gt;="&amp;G$49,INDIRECT($C$47&amp;"!$c$4:$c$250"),$B$1),NA())</f>
        <v>#N/A</v>
      </c>
      <c r="H63" s="62" t="e">
        <f ca="1">IF(H$51&gt;0,COUNTIFS(INDIRECT($H$47&amp;"!$p$4:$p$250"),"NO",INDIRECT($H$47&amp;"!$E$4:$E$250"),"&lt;="&amp;H$50,INDIRECT($H$47&amp;"!$E$4:$E$250"),"&gt;="&amp;H$49,INDIRECT($H$47&amp;"!$c$4:$c$250"),$B$1),NA())</f>
        <v>#N/A</v>
      </c>
      <c r="I63" s="62" t="e">
        <f ca="1">IF(I$51&gt;0,COUNTIFS(INDIRECT($H$47&amp;"!$p$4:$p$250"),"NO",INDIRECT($H$47&amp;"!$E$4:$E$250"),"&lt;="&amp;I$50,INDIRECT($H$47&amp;"!$E$4:$E$250"),"&gt;="&amp;I$49,INDIRECT($H$47&amp;"!$c$4:$c$250"),$B$1),NA())</f>
        <v>#N/A</v>
      </c>
      <c r="J63" s="62" t="e">
        <f ca="1">IF(J$51&gt;0,COUNTIFS(INDIRECT($H$47&amp;"!$p$4:$p$250"),"NO",INDIRECT($H$47&amp;"!$E$4:$E$250"),"&lt;="&amp;J$50,INDIRECT($H$47&amp;"!$E$4:$E$250"),"&gt;="&amp;J$49,INDIRECT($H$47&amp;"!$c$4:$c$250"),$B$1),NA())</f>
        <v>#N/A</v>
      </c>
      <c r="K63" s="62" t="e">
        <f ca="1">IF(K$51&gt;0,COUNTIFS(INDIRECT($H$47&amp;"!$p$4:$p$250"),"NO",INDIRECT($H$47&amp;"!$E$4:$E$250"),"&lt;="&amp;K$50,INDIRECT($H$47&amp;"!$E$4:$E$250"),"&gt;="&amp;K$49,INDIRECT($H$47&amp;"!$c$4:$c$250"),$B$1),NA())</f>
        <v>#N/A</v>
      </c>
      <c r="L63" s="62" t="e">
        <f ca="1">IF(L$51&gt;0,COUNTIFS(INDIRECT($H$47&amp;"!$p$4:$p$250"),"NO",INDIRECT($H$47&amp;"!$E$4:$E$250"),"&lt;="&amp;L$50,INDIRECT($H$47&amp;"!$E$4:$E$250"),"&gt;="&amp;L$49,INDIRECT($H$47&amp;"!$c$4:$c$250"),$B$1),NA())</f>
        <v>#N/A</v>
      </c>
    </row>
    <row r="64" spans="1:12" ht="15.75">
      <c r="A64" s="94"/>
      <c r="B64" s="38" t="str">
        <f>IF(INSTRUCTIONS!$B34="",INSTRUCTIONS!$A34,INSTRUCTIONS!$B34)</f>
        <v xml:space="preserve">Question 10: </v>
      </c>
      <c r="C64" s="62" t="e">
        <f ca="1">IF(C$51&gt;0,COUNTIFS(INDIRECT($C$47&amp;"!$q$4:$q$250"),"NO",INDIRECT($C$47&amp;"!$E$4:$E$250"),"&lt;="&amp;C$50,INDIRECT($C$47&amp;"!$E$4:$E$250"),"&gt;="&amp;C$49,INDIRECT($C$47&amp;"!$c$4:$c$250"),$B$1),NA())</f>
        <v>#N/A</v>
      </c>
      <c r="D64" s="62" t="e">
        <f ca="1">IF(D$51&gt;0,COUNTIFS(INDIRECT($C$47&amp;"!$q$4:$q$250"),"NO",INDIRECT($C$47&amp;"!$E$4:$E$250"),"&lt;="&amp;D$50,INDIRECT($C$47&amp;"!$E$4:$E$250"),"&gt;="&amp;D$49,INDIRECT($C$47&amp;"!$c$4:$c$250"),$B$1),NA())</f>
        <v>#N/A</v>
      </c>
      <c r="E64" s="62" t="e">
        <f ca="1">IF(E$51&gt;0,COUNTIFS(INDIRECT($C$47&amp;"!$q$4:$q$250"),"NO",INDIRECT($C$47&amp;"!$E$4:$E$250"),"&lt;="&amp;E$50,INDIRECT($C$47&amp;"!$E$4:$E$250"),"&gt;="&amp;E$49,INDIRECT($C$47&amp;"!$c$4:$c$250"),$B$1),NA())</f>
        <v>#N/A</v>
      </c>
      <c r="F64" s="62" t="e">
        <f ca="1">IF(F$51&gt;0,COUNTIFS(INDIRECT($C$47&amp;"!$q$4:$q$250"),"NO",INDIRECT($C$47&amp;"!$E$4:$E$250"),"&lt;="&amp;F$50,INDIRECT($C$47&amp;"!$E$4:$E$250"),"&gt;="&amp;F$49,INDIRECT($C$47&amp;"!$c$4:$c$250"),$B$1),NA())</f>
        <v>#N/A</v>
      </c>
      <c r="G64" s="62" t="e">
        <f ca="1">IF(G$51&gt;0,COUNTIFS(INDIRECT($C$47&amp;"!$q$4:$q$250"),"NO",INDIRECT($C$47&amp;"!$E$4:$E$250"),"&lt;="&amp;G$50,INDIRECT($C$47&amp;"!$E$4:$E$250"),"&gt;="&amp;G$49,INDIRECT($C$47&amp;"!$c$4:$c$250"),$B$1),NA())</f>
        <v>#N/A</v>
      </c>
      <c r="H64" s="62" t="e">
        <f ca="1">IF(H$51&gt;0,COUNTIFS(INDIRECT($H$47&amp;"!$q$4:$q$250"),"NO",INDIRECT($H$47&amp;"!$E$4:$E$250"),"&lt;="&amp;H$50,INDIRECT($H$47&amp;"!$E$4:$E$250"),"&gt;="&amp;H$49,INDIRECT($H$47&amp;"!$c$4:$c$250"),$B$1),NA())</f>
        <v>#N/A</v>
      </c>
      <c r="I64" s="62" t="e">
        <f ca="1">IF(I$51&gt;0,COUNTIFS(INDIRECT($H$47&amp;"!$q$4:$q$250"),"NO",INDIRECT($H$47&amp;"!$E$4:$E$250"),"&lt;="&amp;I$50,INDIRECT($H$47&amp;"!$E$4:$E$250"),"&gt;="&amp;I$49,INDIRECT($H$47&amp;"!$c$4:$c$250"),$B$1),NA())</f>
        <v>#N/A</v>
      </c>
      <c r="J64" s="62" t="e">
        <f ca="1">IF(J$51&gt;0,COUNTIFS(INDIRECT($H$47&amp;"!$q$4:$q$250"),"NO",INDIRECT($H$47&amp;"!$E$4:$E$250"),"&lt;="&amp;J$50,INDIRECT($H$47&amp;"!$E$4:$E$250"),"&gt;="&amp;J$49,INDIRECT($H$47&amp;"!$c$4:$c$250"),$B$1),NA())</f>
        <v>#N/A</v>
      </c>
      <c r="K64" s="62" t="e">
        <f ca="1">IF(K$51&gt;0,COUNTIFS(INDIRECT($H$47&amp;"!$q$4:$q$250"),"NO",INDIRECT($H$47&amp;"!$E$4:$E$250"),"&lt;="&amp;K$50,INDIRECT($H$47&amp;"!$E$4:$E$250"),"&gt;="&amp;K$49,INDIRECT($H$47&amp;"!$c$4:$c$250"),$B$1),NA())</f>
        <v>#N/A</v>
      </c>
      <c r="L64" s="62" t="e">
        <f ca="1">IF(L$51&gt;0,COUNTIFS(INDIRECT($H$47&amp;"!$q$4:$q$250"),"NO",INDIRECT($H$47&amp;"!$E$4:$E$250"),"&lt;="&amp;L$50,INDIRECT($H$47&amp;"!$E$4:$E$250"),"&gt;="&amp;L$49,INDIRECT($H$47&amp;"!$c$4:$c$250"),$B$1),NA())</f>
        <v>#N/A</v>
      </c>
    </row>
    <row r="65" spans="1:12" ht="15.75">
      <c r="A65" s="94"/>
      <c r="B65" s="38" t="str">
        <f>IF(INSTRUCTIONS!$B35="",INSTRUCTIONS!$A35,INSTRUCTIONS!$B35)</f>
        <v xml:space="preserve">Question 11: </v>
      </c>
      <c r="C65" s="62" t="e">
        <f ca="1">IF(C$51&gt;0,COUNTIFS(INDIRECT($C$47&amp;"!$r$4:$r$250"),"NO",INDIRECT($C$47&amp;"!$E$4:$E$250"),"&lt;="&amp;C$50,INDIRECT($C$47&amp;"!$E$4:$E$250"),"&gt;="&amp;C$49,INDIRECT($C$47&amp;"!$c$4:$c$250"),$B$1),NA())</f>
        <v>#N/A</v>
      </c>
      <c r="D65" s="62" t="e">
        <f ca="1">IF(D$51&gt;0,COUNTIFS(INDIRECT($C$47&amp;"!$r$4:$r$250"),"NO",INDIRECT($C$47&amp;"!$E$4:$E$250"),"&lt;="&amp;D$50,INDIRECT($C$47&amp;"!$E$4:$E$250"),"&gt;="&amp;D$49,INDIRECT($C$47&amp;"!$c$4:$c$250"),$B$1),NA())</f>
        <v>#N/A</v>
      </c>
      <c r="E65" s="62" t="e">
        <f ca="1">IF(E$51&gt;0,COUNTIFS(INDIRECT($C$47&amp;"!$r$4:$r$250"),"NO",INDIRECT($C$47&amp;"!$E$4:$E$250"),"&lt;="&amp;E$50,INDIRECT($C$47&amp;"!$E$4:$E$250"),"&gt;="&amp;E$49,INDIRECT($C$47&amp;"!$c$4:$c$250"),$B$1),NA())</f>
        <v>#N/A</v>
      </c>
      <c r="F65" s="62" t="e">
        <f ca="1">IF(F$51&gt;0,COUNTIFS(INDIRECT($C$47&amp;"!$r$4:$r$250"),"NO",INDIRECT($C$47&amp;"!$E$4:$E$250"),"&lt;="&amp;F$50,INDIRECT($C$47&amp;"!$E$4:$E$250"),"&gt;="&amp;F$49,INDIRECT($C$47&amp;"!$c$4:$c$250"),$B$1),NA())</f>
        <v>#N/A</v>
      </c>
      <c r="G65" s="62" t="e">
        <f ca="1">IF(G$51&gt;0,COUNTIFS(INDIRECT($C$47&amp;"!$r$4:$r$250"),"NO",INDIRECT($C$47&amp;"!$E$4:$E$250"),"&lt;="&amp;G$50,INDIRECT($C$47&amp;"!$E$4:$E$250"),"&gt;="&amp;G$49,INDIRECT($C$47&amp;"!$c$4:$c$250"),$B$1),NA())</f>
        <v>#N/A</v>
      </c>
      <c r="H65" s="62" t="e">
        <f ca="1">IF(H$51&gt;0,COUNTIFS(INDIRECT($H$47&amp;"!$r$4:$r$250"),"NO",INDIRECT($H$47&amp;"!$E$4:$E$250"),"&lt;="&amp;H$50,INDIRECT($H$47&amp;"!$E$4:$E$250"),"&gt;="&amp;H$49,INDIRECT($H$47&amp;"!$c$4:$c$250"),$B$1),NA())</f>
        <v>#N/A</v>
      </c>
      <c r="I65" s="62" t="e">
        <f ca="1">IF(I$51&gt;0,COUNTIFS(INDIRECT($H$47&amp;"!$r$4:$r$250"),"NO",INDIRECT($H$47&amp;"!$E$4:$E$250"),"&lt;="&amp;I$50,INDIRECT($H$47&amp;"!$E$4:$E$250"),"&gt;="&amp;I$49,INDIRECT($H$47&amp;"!$c$4:$c$250"),$B$1),NA())</f>
        <v>#N/A</v>
      </c>
      <c r="J65" s="62" t="e">
        <f ca="1">IF(J$51&gt;0,COUNTIFS(INDIRECT($H$47&amp;"!$r$4:$r$250"),"NO",INDIRECT($H$47&amp;"!$E$4:$E$250"),"&lt;="&amp;J$50,INDIRECT($H$47&amp;"!$E$4:$E$250"),"&gt;="&amp;J$49,INDIRECT($H$47&amp;"!$c$4:$c$250"),$B$1),NA())</f>
        <v>#N/A</v>
      </c>
      <c r="K65" s="62" t="e">
        <f ca="1">IF(K$51&gt;0,COUNTIFS(INDIRECT($H$47&amp;"!$r$4:$r$250"),"NO",INDIRECT($H$47&amp;"!$E$4:$E$250"),"&lt;="&amp;K$50,INDIRECT($H$47&amp;"!$E$4:$E$250"),"&gt;="&amp;K$49,INDIRECT($H$47&amp;"!$c$4:$c$250"),$B$1),NA())</f>
        <v>#N/A</v>
      </c>
      <c r="L65" s="62" t="e">
        <f ca="1">IF(L$51&gt;0,COUNTIFS(INDIRECT($H$47&amp;"!$r$4:$r$250"),"NO",INDIRECT($H$47&amp;"!$E$4:$E$250"),"&lt;="&amp;L$50,INDIRECT($H$47&amp;"!$E$4:$E$250"),"&gt;="&amp;L$49,INDIRECT($H$47&amp;"!$c$4:$c$250"),$B$1),NA())</f>
        <v>#N/A</v>
      </c>
    </row>
    <row r="66" spans="1:12" ht="15.75">
      <c r="A66" s="94"/>
      <c r="B66" s="38" t="str">
        <f>IF(INSTRUCTIONS!$B36="",INSTRUCTIONS!$A36,INSTRUCTIONS!$B36)</f>
        <v xml:space="preserve">Question 12: </v>
      </c>
      <c r="C66" s="62" t="e">
        <f ca="1">IF(C$51&gt;0,COUNTIFS(INDIRECT($C$47&amp;"!$s$4:$s$250"),"NO",INDIRECT($C$47&amp;"!$E$4:$E$250"),"&lt;="&amp;C$50,INDIRECT($C$47&amp;"!$E$4:$E$250"),"&gt;="&amp;C$49,INDIRECT($C$47&amp;"!$c$4:$c$250"),$B$1),NA())</f>
        <v>#N/A</v>
      </c>
      <c r="D66" s="62" t="e">
        <f ca="1">IF(D$51&gt;0,COUNTIFS(INDIRECT($C$47&amp;"!$s$4:$s$250"),"NO",INDIRECT($C$47&amp;"!$E$4:$E$250"),"&lt;="&amp;D$50,INDIRECT($C$47&amp;"!$E$4:$E$250"),"&gt;="&amp;D$49,INDIRECT($C$47&amp;"!$c$4:$c$250"),$B$1),NA())</f>
        <v>#N/A</v>
      </c>
      <c r="E66" s="62" t="e">
        <f ca="1">IF(E$51&gt;0,COUNTIFS(INDIRECT($C$47&amp;"!$s$4:$s$250"),"NO",INDIRECT($C$47&amp;"!$E$4:$E$250"),"&lt;="&amp;E$50,INDIRECT($C$47&amp;"!$E$4:$E$250"),"&gt;="&amp;E$49,INDIRECT($C$47&amp;"!$c$4:$c$250"),$B$1),NA())</f>
        <v>#N/A</v>
      </c>
      <c r="F66" s="62" t="e">
        <f ca="1">IF(F$51&gt;0,COUNTIFS(INDIRECT($C$47&amp;"!$s$4:$s$250"),"NO",INDIRECT($C$47&amp;"!$E$4:$E$250"),"&lt;="&amp;F$50,INDIRECT($C$47&amp;"!$E$4:$E$250"),"&gt;="&amp;F$49,INDIRECT($C$47&amp;"!$c$4:$c$250"),$B$1),NA())</f>
        <v>#N/A</v>
      </c>
      <c r="G66" s="62" t="e">
        <f ca="1">IF(G$51&gt;0,COUNTIFS(INDIRECT($C$47&amp;"!$s$4:$s$250"),"NO",INDIRECT($C$47&amp;"!$E$4:$E$250"),"&lt;="&amp;G$50,INDIRECT($C$47&amp;"!$E$4:$E$250"),"&gt;="&amp;G$49,INDIRECT($C$47&amp;"!$c$4:$c$250"),$B$1),NA())</f>
        <v>#N/A</v>
      </c>
      <c r="H66" s="62" t="e">
        <f ca="1">IF(H$51&gt;0,COUNTIFS(INDIRECT($H$47&amp;"!$s$4:$s$250"),"NO",INDIRECT($H$47&amp;"!$E$4:$E$250"),"&lt;="&amp;H$50,INDIRECT($H$47&amp;"!$E$4:$E$250"),"&gt;="&amp;H$49,INDIRECT($H$47&amp;"!$c$4:$c$250"),$B$1),NA())</f>
        <v>#N/A</v>
      </c>
      <c r="I66" s="62" t="e">
        <f ca="1">IF(I$51&gt;0,COUNTIFS(INDIRECT($H$47&amp;"!$s$4:$s$250"),"NO",INDIRECT($H$47&amp;"!$E$4:$E$250"),"&lt;="&amp;I$50,INDIRECT($H$47&amp;"!$E$4:$E$250"),"&gt;="&amp;I$49,INDIRECT($H$47&amp;"!$c$4:$c$250"),$B$1),NA())</f>
        <v>#N/A</v>
      </c>
      <c r="J66" s="62" t="e">
        <f ca="1">IF(J$51&gt;0,COUNTIFS(INDIRECT($H$47&amp;"!$s$4:$s$250"),"NO",INDIRECT($H$47&amp;"!$E$4:$E$250"),"&lt;="&amp;J$50,INDIRECT($H$47&amp;"!$E$4:$E$250"),"&gt;="&amp;J$49,INDIRECT($H$47&amp;"!$c$4:$c$250"),$B$1),NA())</f>
        <v>#N/A</v>
      </c>
      <c r="K66" s="62" t="e">
        <f ca="1">IF(K$51&gt;0,COUNTIFS(INDIRECT($H$47&amp;"!$s$4:$s$250"),"NO",INDIRECT($H$47&amp;"!$E$4:$E$250"),"&lt;="&amp;K$50,INDIRECT($H$47&amp;"!$E$4:$E$250"),"&gt;="&amp;K$49,INDIRECT($H$47&amp;"!$c$4:$c$250"),$B$1),NA())</f>
        <v>#N/A</v>
      </c>
      <c r="L66" s="62" t="e">
        <f ca="1">IF(L$51&gt;0,COUNTIFS(INDIRECT($H$47&amp;"!$s$4:$s$250"),"NO",INDIRECT($H$47&amp;"!$E$4:$E$250"),"&lt;="&amp;L$50,INDIRECT($H$47&amp;"!$E$4:$E$250"),"&gt;="&amp;L$49,INDIRECT($H$47&amp;"!$c$4:$c$250"),$B$1),NA())</f>
        <v>#N/A</v>
      </c>
    </row>
    <row r="67" spans="1:12" ht="15.75">
      <c r="A67" s="94"/>
      <c r="B67" s="38" t="str">
        <f>IF(INSTRUCTIONS!$B37="",INSTRUCTIONS!$A37,INSTRUCTIONS!$B37)</f>
        <v xml:space="preserve">Question 13: </v>
      </c>
      <c r="C67" s="62" t="e">
        <f ca="1">IF(C$51&gt;0,COUNTIFS(INDIRECT($C$47&amp;"!$t$4:$t$250"),"NO",INDIRECT($C$47&amp;"!$E$4:$E$250"),"&lt;="&amp;C$50,INDIRECT($C$47&amp;"!$E$4:$E$250"),"&gt;="&amp;C$49,INDIRECT($C$47&amp;"!$c$4:$c$250"),$B$1),NA())</f>
        <v>#N/A</v>
      </c>
      <c r="D67" s="62" t="e">
        <f ca="1">IF(D$51&gt;0,COUNTIFS(INDIRECT($C$47&amp;"!$t$4:$t$250"),"NO",INDIRECT($C$47&amp;"!$E$4:$E$250"),"&lt;="&amp;D$50,INDIRECT($C$47&amp;"!$E$4:$E$250"),"&gt;="&amp;D$49,INDIRECT($C$47&amp;"!$c$4:$c$250"),$B$1),NA())</f>
        <v>#N/A</v>
      </c>
      <c r="E67" s="62" t="e">
        <f ca="1">IF(E$51&gt;0,COUNTIFS(INDIRECT($C$47&amp;"!$t$4:$t$250"),"NO",INDIRECT($C$47&amp;"!$E$4:$E$250"),"&lt;="&amp;E$50,INDIRECT($C$47&amp;"!$E$4:$E$250"),"&gt;="&amp;E$49,INDIRECT($C$47&amp;"!$c$4:$c$250"),$B$1),NA())</f>
        <v>#N/A</v>
      </c>
      <c r="F67" s="62" t="e">
        <f ca="1">IF(F$51&gt;0,COUNTIFS(INDIRECT($C$47&amp;"!$t$4:$t$250"),"NO",INDIRECT($C$47&amp;"!$E$4:$E$250"),"&lt;="&amp;F$50,INDIRECT($C$47&amp;"!$E$4:$E$250"),"&gt;="&amp;F$49,INDIRECT($C$47&amp;"!$c$4:$c$250"),$B$1),NA())</f>
        <v>#N/A</v>
      </c>
      <c r="G67" s="62" t="e">
        <f ca="1">IF(G$51&gt;0,COUNTIFS(INDIRECT($C$47&amp;"!$t$4:$t$250"),"NO",INDIRECT($C$47&amp;"!$E$4:$E$250"),"&lt;="&amp;G$50,INDIRECT($C$47&amp;"!$E$4:$E$250"),"&gt;="&amp;G$49,INDIRECT($C$47&amp;"!$c$4:$c$250"),$B$1),NA())</f>
        <v>#N/A</v>
      </c>
      <c r="H67" s="62" t="e">
        <f ca="1">IF(H$51&gt;0,COUNTIFS(INDIRECT($H$47&amp;"!$t$4:$t$250"),"NO",INDIRECT($H$47&amp;"!$E$4:$E$250"),"&lt;="&amp;H$50,INDIRECT($H$47&amp;"!$E$4:$E$250"),"&gt;="&amp;H$49,INDIRECT($H$47&amp;"!$c$4:$c$250"),$B$1),NA())</f>
        <v>#N/A</v>
      </c>
      <c r="I67" s="62" t="e">
        <f ca="1">IF(I$51&gt;0,COUNTIFS(INDIRECT($H$47&amp;"!$t$4:$t$250"),"NO",INDIRECT($H$47&amp;"!$E$4:$E$250"),"&lt;="&amp;I$50,INDIRECT($H$47&amp;"!$E$4:$E$250"),"&gt;="&amp;I$49,INDIRECT($H$47&amp;"!$c$4:$c$250"),$B$1),NA())</f>
        <v>#N/A</v>
      </c>
      <c r="J67" s="62" t="e">
        <f ca="1">IF(J$51&gt;0,COUNTIFS(INDIRECT($H$47&amp;"!$t$4:$t$250"),"NO",INDIRECT($H$47&amp;"!$E$4:$E$250"),"&lt;="&amp;J$50,INDIRECT($H$47&amp;"!$E$4:$E$250"),"&gt;="&amp;J$49,INDIRECT($H$47&amp;"!$c$4:$c$250"),$B$1),NA())</f>
        <v>#N/A</v>
      </c>
      <c r="K67" s="62" t="e">
        <f ca="1">IF(K$51&gt;0,COUNTIFS(INDIRECT($H$47&amp;"!$t$4:$t$250"),"NO",INDIRECT($H$47&amp;"!$E$4:$E$250"),"&lt;="&amp;K$50,INDIRECT($H$47&amp;"!$E$4:$E$250"),"&gt;="&amp;K$49,INDIRECT($H$47&amp;"!$c$4:$c$250"),$B$1),NA())</f>
        <v>#N/A</v>
      </c>
      <c r="L67" s="62" t="e">
        <f ca="1">IF(L$51&gt;0,COUNTIFS(INDIRECT($H$47&amp;"!$t$4:$t$250"),"NO",INDIRECT($H$47&amp;"!$E$4:$E$250"),"&lt;="&amp;L$50,INDIRECT($H$47&amp;"!$E$4:$E$250"),"&gt;="&amp;L$49,INDIRECT($H$47&amp;"!$c$4:$c$250"),$B$1),NA())</f>
        <v>#N/A</v>
      </c>
    </row>
    <row r="68" spans="1:12" ht="15.75">
      <c r="A68" s="94"/>
      <c r="B68" s="38" t="str">
        <f>IF(INSTRUCTIONS!$B38="",INSTRUCTIONS!$A38,INSTRUCTIONS!$B38)</f>
        <v xml:space="preserve">Question 14: </v>
      </c>
      <c r="C68" s="62" t="e">
        <f ca="1">IF(C$51&gt;0,COUNTIFS(INDIRECT($C$47&amp;"!$u$4:$u$250"),"NO",INDIRECT($C$47&amp;"!$E$4:$E$250"),"&lt;="&amp;C$50,INDIRECT($C$47&amp;"!$E$4:$E$250"),"&gt;="&amp;C$49,INDIRECT($C$47&amp;"!$c$4:$c$250"),$B$1),NA())</f>
        <v>#N/A</v>
      </c>
      <c r="D68" s="62" t="e">
        <f ca="1">IF(D$51&gt;0,COUNTIFS(INDIRECT($C$47&amp;"!$u$4:$u$250"),"NO",INDIRECT($C$47&amp;"!$E$4:$E$250"),"&lt;="&amp;D$50,INDIRECT($C$47&amp;"!$E$4:$E$250"),"&gt;="&amp;D$49,INDIRECT($C$47&amp;"!$c$4:$c$250"),$B$1),NA())</f>
        <v>#N/A</v>
      </c>
      <c r="E68" s="62" t="e">
        <f ca="1">IF(E$51&gt;0,COUNTIFS(INDIRECT($C$47&amp;"!$u$4:$u$250"),"NO",INDIRECT($C$47&amp;"!$E$4:$E$250"),"&lt;="&amp;E$50,INDIRECT($C$47&amp;"!$E$4:$E$250"),"&gt;="&amp;E$49,INDIRECT($C$47&amp;"!$c$4:$c$250"),$B$1),NA())</f>
        <v>#N/A</v>
      </c>
      <c r="F68" s="62" t="e">
        <f ca="1">IF(F$51&gt;0,COUNTIFS(INDIRECT($C$47&amp;"!$u$4:$u$250"),"NO",INDIRECT($C$47&amp;"!$E$4:$E$250"),"&lt;="&amp;F$50,INDIRECT($C$47&amp;"!$E$4:$E$250"),"&gt;="&amp;F$49,INDIRECT($C$47&amp;"!$c$4:$c$250"),$B$1),NA())</f>
        <v>#N/A</v>
      </c>
      <c r="G68" s="62" t="e">
        <f ca="1">IF(G$51&gt;0,COUNTIFS(INDIRECT($C$47&amp;"!$u$4:$u$250"),"NO",INDIRECT($C$47&amp;"!$E$4:$E$250"),"&lt;="&amp;G$50,INDIRECT($C$47&amp;"!$E$4:$E$250"),"&gt;="&amp;G$49,INDIRECT($C$47&amp;"!$c$4:$c$250"),$B$1),NA())</f>
        <v>#N/A</v>
      </c>
      <c r="H68" s="62" t="e">
        <f ca="1">IF(H$51&gt;0,COUNTIFS(INDIRECT($H$47&amp;"!$u$4:$u$250"),"NO",INDIRECT($H$47&amp;"!$E$4:$E$250"),"&lt;="&amp;H$50,INDIRECT($H$47&amp;"!$E$4:$E$250"),"&gt;="&amp;H$49,INDIRECT($H$47&amp;"!$c$4:$c$250"),$B$1),NA())</f>
        <v>#N/A</v>
      </c>
      <c r="I68" s="62" t="e">
        <f ca="1">IF(I$51&gt;0,COUNTIFS(INDIRECT($H$47&amp;"!$u$4:$u$250"),"NO",INDIRECT($H$47&amp;"!$E$4:$E$250"),"&lt;="&amp;I$50,INDIRECT($H$47&amp;"!$E$4:$E$250"),"&gt;="&amp;I$49,INDIRECT($H$47&amp;"!$c$4:$c$250"),$B$1),NA())</f>
        <v>#N/A</v>
      </c>
      <c r="J68" s="62" t="e">
        <f ca="1">IF(J$51&gt;0,COUNTIFS(INDIRECT($H$47&amp;"!$u$4:$u$250"),"NO",INDIRECT($H$47&amp;"!$E$4:$E$250"),"&lt;="&amp;J$50,INDIRECT($H$47&amp;"!$E$4:$E$250"),"&gt;="&amp;J$49,INDIRECT($H$47&amp;"!$c$4:$c$250"),$B$1),NA())</f>
        <v>#N/A</v>
      </c>
      <c r="K68" s="62" t="e">
        <f ca="1">IF(K$51&gt;0,COUNTIFS(INDIRECT($H$47&amp;"!$u$4:$u$250"),"NO",INDIRECT($H$47&amp;"!$E$4:$E$250"),"&lt;="&amp;K$50,INDIRECT($H$47&amp;"!$E$4:$E$250"),"&gt;="&amp;K$49,INDIRECT($H$47&amp;"!$c$4:$c$250"),$B$1),NA())</f>
        <v>#N/A</v>
      </c>
      <c r="L68" s="62" t="e">
        <f ca="1">IF(L$51&gt;0,COUNTIFS(INDIRECT($H$47&amp;"!$u$4:$u$250"),"NO",INDIRECT($H$47&amp;"!$E$4:$E$250"),"&lt;="&amp;L$50,INDIRECT($H$47&amp;"!$E$4:$E$250"),"&gt;="&amp;L$49,INDIRECT($H$47&amp;"!$c$4:$c$250"),$B$1),NA())</f>
        <v>#N/A</v>
      </c>
    </row>
    <row r="69" spans="1:12" ht="15.75">
      <c r="A69" s="94"/>
      <c r="B69" s="38" t="str">
        <f>IF(INSTRUCTIONS!$B39="",INSTRUCTIONS!$A39,INSTRUCTIONS!$B39)</f>
        <v xml:space="preserve">Question 15: </v>
      </c>
      <c r="C69" s="62" t="e">
        <f ca="1">IF(C$51&gt;0,COUNTIFS(INDIRECT($C$47&amp;"!$v$4:$v$250"),"NO",INDIRECT($C$47&amp;"!$E$4:$E$250"),"&lt;="&amp;C$50,INDIRECT($C$47&amp;"!$E$4:$E$250"),"&gt;="&amp;C$49,INDIRECT($C$47&amp;"!$c$4:$c$250"),$B$1),NA())</f>
        <v>#N/A</v>
      </c>
      <c r="D69" s="62" t="e">
        <f ca="1">IF(D$51&gt;0,COUNTIFS(INDIRECT($C$47&amp;"!$v$4:$v$250"),"NO",INDIRECT($C$47&amp;"!$E$4:$E$250"),"&lt;="&amp;D$50,INDIRECT($C$47&amp;"!$E$4:$E$250"),"&gt;="&amp;D$49,INDIRECT($C$47&amp;"!$c$4:$c$250"),$B$1),NA())</f>
        <v>#N/A</v>
      </c>
      <c r="E69" s="62" t="e">
        <f ca="1">IF(E$51&gt;0,COUNTIFS(INDIRECT($C$47&amp;"!$v$4:$v$250"),"NO",INDIRECT($C$47&amp;"!$E$4:$E$250"),"&lt;="&amp;E$50,INDIRECT($C$47&amp;"!$E$4:$E$250"),"&gt;="&amp;E$49,INDIRECT($C$47&amp;"!$c$4:$c$250"),$B$1),NA())</f>
        <v>#N/A</v>
      </c>
      <c r="F69" s="62" t="e">
        <f ca="1">IF(F$51&gt;0,COUNTIFS(INDIRECT($C$47&amp;"!$v$4:$v$250"),"NO",INDIRECT($C$47&amp;"!$E$4:$E$250"),"&lt;="&amp;F$50,INDIRECT($C$47&amp;"!$E$4:$E$250"),"&gt;="&amp;F$49,INDIRECT($C$47&amp;"!$c$4:$c$250"),$B$1),NA())</f>
        <v>#N/A</v>
      </c>
      <c r="G69" s="62" t="e">
        <f ca="1">IF(G$51&gt;0,COUNTIFS(INDIRECT($C$47&amp;"!$v$4:$v$250"),"NO",INDIRECT($C$47&amp;"!$E$4:$E$250"),"&lt;="&amp;G$50,INDIRECT($C$47&amp;"!$E$4:$E$250"),"&gt;="&amp;G$49,INDIRECT($C$47&amp;"!$c$4:$c$250"),$B$1),NA())</f>
        <v>#N/A</v>
      </c>
      <c r="H69" s="62" t="e">
        <f ca="1">IF(H$51&gt;0,COUNTIFS(INDIRECT($H$47&amp;"!$v$4:$v$250"),"NO",INDIRECT($H$47&amp;"!$E$4:$E$250"),"&lt;="&amp;H$50,INDIRECT($H$47&amp;"!$E$4:$E$250"),"&gt;="&amp;H$49,INDIRECT($H$47&amp;"!$c$4:$c$250"),$B$1),NA())</f>
        <v>#N/A</v>
      </c>
      <c r="I69" s="62" t="e">
        <f ca="1">IF(I$51&gt;0,COUNTIFS(INDIRECT($H$47&amp;"!$v$4:$v$250"),"NO",INDIRECT($H$47&amp;"!$E$4:$E$250"),"&lt;="&amp;I$50,INDIRECT($H$47&amp;"!$E$4:$E$250"),"&gt;="&amp;I$49,INDIRECT($H$47&amp;"!$c$4:$c$250"),$B$1),NA())</f>
        <v>#N/A</v>
      </c>
      <c r="J69" s="62" t="e">
        <f ca="1">IF(J$51&gt;0,COUNTIFS(INDIRECT($H$47&amp;"!$v$4:$v$250"),"NO",INDIRECT($H$47&amp;"!$E$4:$E$250"),"&lt;="&amp;J$50,INDIRECT($H$47&amp;"!$E$4:$E$250"),"&gt;="&amp;J$49,INDIRECT($H$47&amp;"!$c$4:$c$250"),$B$1),NA())</f>
        <v>#N/A</v>
      </c>
      <c r="K69" s="62" t="e">
        <f ca="1">IF(K$51&gt;0,COUNTIFS(INDIRECT($H$47&amp;"!$v$4:$v$250"),"NO",INDIRECT($H$47&amp;"!$E$4:$E$250"),"&lt;="&amp;K$50,INDIRECT($H$47&amp;"!$E$4:$E$250"),"&gt;="&amp;K$49,INDIRECT($H$47&amp;"!$c$4:$c$250"),$B$1),NA())</f>
        <v>#N/A</v>
      </c>
      <c r="L69" s="62" t="e">
        <f ca="1">IF(L$51&gt;0,COUNTIFS(INDIRECT($H$47&amp;"!$v$4:$v$250"),"NO",INDIRECT($H$47&amp;"!$E$4:$E$250"),"&lt;="&amp;L$50,INDIRECT($H$47&amp;"!$E$4:$E$250"),"&gt;="&amp;L$49,INDIRECT($H$47&amp;"!$c$4:$c$250"),$B$1),NA())</f>
        <v>#N/A</v>
      </c>
    </row>
    <row r="70" spans="1:12" ht="15.75">
      <c r="A70" s="94"/>
      <c r="B70" s="38" t="str">
        <f>IF(INSTRUCTIONS!$B40="",INSTRUCTIONS!$A40,INSTRUCTIONS!$B40)</f>
        <v xml:space="preserve">Question 16: </v>
      </c>
      <c r="C70" s="62" t="e">
        <f ca="1">IF(C$51&gt;0,COUNTIFS(INDIRECT($C$47&amp;"!$w$4:$w$250"),"NO",INDIRECT($C$47&amp;"!$E$4:$E$250"),"&lt;="&amp;C$50,INDIRECT($C$47&amp;"!$E$4:$E$250"),"&gt;="&amp;C$49,INDIRECT($C$47&amp;"!$c$4:$c$250"),$B$1),NA())</f>
        <v>#N/A</v>
      </c>
      <c r="D70" s="62" t="e">
        <f ca="1">IF(D$51&gt;0,COUNTIFS(INDIRECT($C$47&amp;"!$w$4:$w$250"),"NO",INDIRECT($C$47&amp;"!$E$4:$E$250"),"&lt;="&amp;D$50,INDIRECT($C$47&amp;"!$E$4:$E$250"),"&gt;="&amp;D$49,INDIRECT($C$47&amp;"!$c$4:$c$250"),$B$1),NA())</f>
        <v>#N/A</v>
      </c>
      <c r="E70" s="62" t="e">
        <f ca="1">IF(E$51&gt;0,COUNTIFS(INDIRECT($C$47&amp;"!$w$4:$w$250"),"NO",INDIRECT($C$47&amp;"!$E$4:$E$250"),"&lt;="&amp;E$50,INDIRECT($C$47&amp;"!$E$4:$E$250"),"&gt;="&amp;E$49,INDIRECT($C$47&amp;"!$c$4:$c$250"),$B$1),NA())</f>
        <v>#N/A</v>
      </c>
      <c r="F70" s="62" t="e">
        <f ca="1">IF(F$51&gt;0,COUNTIFS(INDIRECT($C$47&amp;"!$w$4:$w$250"),"NO",INDIRECT($C$47&amp;"!$E$4:$E$250"),"&lt;="&amp;F$50,INDIRECT($C$47&amp;"!$E$4:$E$250"),"&gt;="&amp;F$49,INDIRECT($C$47&amp;"!$c$4:$c$250"),$B$1),NA())</f>
        <v>#N/A</v>
      </c>
      <c r="G70" s="62" t="e">
        <f ca="1">IF(G$51&gt;0,COUNTIFS(INDIRECT($C$47&amp;"!$w$4:$w$250"),"NO",INDIRECT($C$47&amp;"!$E$4:$E$250"),"&lt;="&amp;G$50,INDIRECT($C$47&amp;"!$E$4:$E$250"),"&gt;="&amp;G$49,INDIRECT($C$47&amp;"!$c$4:$c$250"),$B$1),NA())</f>
        <v>#N/A</v>
      </c>
      <c r="H70" s="62" t="e">
        <f ca="1">IF(H$51&gt;0,COUNTIFS(INDIRECT($H$47&amp;"!$w$4:$w$250"),"NO",INDIRECT($H$47&amp;"!$E$4:$E$250"),"&lt;="&amp;H$50,INDIRECT($H$47&amp;"!$E$4:$E$250"),"&gt;="&amp;H$49,INDIRECT($H$47&amp;"!$c$4:$c$250"),$B$1),NA())</f>
        <v>#N/A</v>
      </c>
      <c r="I70" s="62" t="e">
        <f ca="1">IF(I$51&gt;0,COUNTIFS(INDIRECT($H$47&amp;"!$w$4:$w$250"),"NO",INDIRECT($H$47&amp;"!$E$4:$E$250"),"&lt;="&amp;I$50,INDIRECT($H$47&amp;"!$E$4:$E$250"),"&gt;="&amp;I$49,INDIRECT($H$47&amp;"!$c$4:$c$250"),$B$1),NA())</f>
        <v>#N/A</v>
      </c>
      <c r="J70" s="62" t="e">
        <f ca="1">IF(J$51&gt;0,COUNTIFS(INDIRECT($H$47&amp;"!$w$4:$w$250"),"NO",INDIRECT($H$47&amp;"!$E$4:$E$250"),"&lt;="&amp;J$50,INDIRECT($H$47&amp;"!$E$4:$E$250"),"&gt;="&amp;J$49,INDIRECT($H$47&amp;"!$c$4:$c$250"),$B$1),NA())</f>
        <v>#N/A</v>
      </c>
      <c r="K70" s="62" t="e">
        <f ca="1">IF(K$51&gt;0,COUNTIFS(INDIRECT($H$47&amp;"!$w$4:$w$250"),"NO",INDIRECT($H$47&amp;"!$E$4:$E$250"),"&lt;="&amp;K$50,INDIRECT($H$47&amp;"!$E$4:$E$250"),"&gt;="&amp;K$49,INDIRECT($H$47&amp;"!$c$4:$c$250"),$B$1),NA())</f>
        <v>#N/A</v>
      </c>
      <c r="L70" s="62" t="e">
        <f ca="1">IF(L$51&gt;0,COUNTIFS(INDIRECT($H$47&amp;"!$w$4:$w$250"),"NO",INDIRECT($H$47&amp;"!$E$4:$E$250"),"&lt;="&amp;L$50,INDIRECT($H$47&amp;"!$E$4:$E$250"),"&gt;="&amp;L$49,INDIRECT($H$47&amp;"!$c$4:$c$250"),$B$1),NA())</f>
        <v>#N/A</v>
      </c>
    </row>
    <row r="71" spans="1:12" ht="15.75">
      <c r="A71" s="94"/>
      <c r="B71" s="38" t="str">
        <f>IF(INSTRUCTIONS!$B41="",INSTRUCTIONS!$A41,INSTRUCTIONS!$B41)</f>
        <v xml:space="preserve">Question 17: </v>
      </c>
      <c r="C71" s="62" t="e">
        <f ca="1">IF(C$51&gt;0,COUNTIFS(INDIRECT($C$47&amp;"!$x$4:$x$250"),"NO",INDIRECT($C$47&amp;"!$E$4:$E$250"),"&lt;="&amp;C$50,INDIRECT($C$47&amp;"!$E$4:$E$250"),"&gt;="&amp;C$49,INDIRECT($C$47&amp;"!$c$4:$c$250"),$B$1),NA())</f>
        <v>#N/A</v>
      </c>
      <c r="D71" s="62" t="e">
        <f ca="1">IF(D$51&gt;0,COUNTIFS(INDIRECT($C$47&amp;"!$x$4:$x$250"),"NO",INDIRECT($C$47&amp;"!$E$4:$E$250"),"&lt;="&amp;D$50,INDIRECT($C$47&amp;"!$E$4:$E$250"),"&gt;="&amp;D$49,INDIRECT($C$47&amp;"!$c$4:$c$250"),$B$1),NA())</f>
        <v>#N/A</v>
      </c>
      <c r="E71" s="62" t="e">
        <f ca="1">IF(E$51&gt;0,COUNTIFS(INDIRECT($C$47&amp;"!$x$4:$x$250"),"NO",INDIRECT($C$47&amp;"!$E$4:$E$250"),"&lt;="&amp;E$50,INDIRECT($C$47&amp;"!$E$4:$E$250"),"&gt;="&amp;E$49,INDIRECT($C$47&amp;"!$c$4:$c$250"),$B$1),NA())</f>
        <v>#N/A</v>
      </c>
      <c r="F71" s="62" t="e">
        <f ca="1">IF(F$51&gt;0,COUNTIFS(INDIRECT($C$47&amp;"!$x$4:$x$250"),"NO",INDIRECT($C$47&amp;"!$E$4:$E$250"),"&lt;="&amp;F$50,INDIRECT($C$47&amp;"!$E$4:$E$250"),"&gt;="&amp;F$49,INDIRECT($C$47&amp;"!$c$4:$c$250"),$B$1),NA())</f>
        <v>#N/A</v>
      </c>
      <c r="G71" s="62" t="e">
        <f ca="1">IF(G$51&gt;0,COUNTIFS(INDIRECT($C$47&amp;"!$x$4:$x$250"),"NO",INDIRECT($C$47&amp;"!$E$4:$E$250"),"&lt;="&amp;G$50,INDIRECT($C$47&amp;"!$E$4:$E$250"),"&gt;="&amp;G$49,INDIRECT($C$47&amp;"!$c$4:$c$250"),$B$1),NA())</f>
        <v>#N/A</v>
      </c>
      <c r="H71" s="62" t="e">
        <f ca="1">IF(H$51&gt;0,COUNTIFS(INDIRECT($H$47&amp;"!$x$4:$x$250"),"NO",INDIRECT($H$47&amp;"!$E$4:$E$250"),"&lt;="&amp;H$50,INDIRECT($H$47&amp;"!$E$4:$E$250"),"&gt;="&amp;H$49,INDIRECT($H$47&amp;"!$c$4:$c$250"),$B$1),NA())</f>
        <v>#N/A</v>
      </c>
      <c r="I71" s="62" t="e">
        <f ca="1">IF(I$51&gt;0,COUNTIFS(INDIRECT($H$47&amp;"!$x$4:$x$250"),"NO",INDIRECT($H$47&amp;"!$E$4:$E$250"),"&lt;="&amp;I$50,INDIRECT($H$47&amp;"!$E$4:$E$250"),"&gt;="&amp;I$49,INDIRECT($H$47&amp;"!$c$4:$c$250"),$B$1),NA())</f>
        <v>#N/A</v>
      </c>
      <c r="J71" s="62" t="e">
        <f ca="1">IF(J$51&gt;0,COUNTIFS(INDIRECT($H$47&amp;"!$x$4:$x$250"),"NO",INDIRECT($H$47&amp;"!$E$4:$E$250"),"&lt;="&amp;J$50,INDIRECT($H$47&amp;"!$E$4:$E$250"),"&gt;="&amp;J$49,INDIRECT($H$47&amp;"!$c$4:$c$250"),$B$1),NA())</f>
        <v>#N/A</v>
      </c>
      <c r="K71" s="62" t="e">
        <f ca="1">IF(K$51&gt;0,COUNTIFS(INDIRECT($H$47&amp;"!$x$4:$x$250"),"NO",INDIRECT($H$47&amp;"!$E$4:$E$250"),"&lt;="&amp;K$50,INDIRECT($H$47&amp;"!$E$4:$E$250"),"&gt;="&amp;K$49,INDIRECT($H$47&amp;"!$c$4:$c$250"),$B$1),NA())</f>
        <v>#N/A</v>
      </c>
      <c r="L71" s="62" t="e">
        <f ca="1">IF(L$51&gt;0,COUNTIFS(INDIRECT($H$47&amp;"!$x$4:$x$250"),"NO",INDIRECT($H$47&amp;"!$E$4:$E$250"),"&lt;="&amp;L$50,INDIRECT($H$47&amp;"!$E$4:$E$250"),"&gt;="&amp;L$49,INDIRECT($H$47&amp;"!$c$4:$c$250"),$B$1),NA())</f>
        <v>#N/A</v>
      </c>
    </row>
    <row r="72" spans="1:12" ht="15.75">
      <c r="A72" s="94"/>
      <c r="B72" s="38" t="str">
        <f>IF(INSTRUCTIONS!$B42="",INSTRUCTIONS!$A42,INSTRUCTIONS!$B42)</f>
        <v xml:space="preserve">Question 18: </v>
      </c>
      <c r="C72" s="62" t="e">
        <f ca="1">IF(C$51&gt;0,COUNTIFS(INDIRECT($C$47&amp;"!$y$4:$y$250"),"NO",INDIRECT($C$47&amp;"!$E$4:$E$250"),"&lt;="&amp;C$50,INDIRECT($C$47&amp;"!$E$4:$E$250"),"&gt;="&amp;C$49,INDIRECT($C$47&amp;"!$c$4:$c$250"),$B$1),NA())</f>
        <v>#N/A</v>
      </c>
      <c r="D72" s="62" t="e">
        <f ca="1">IF(D$51&gt;0,COUNTIFS(INDIRECT($C$47&amp;"!$y$4:$y$250"),"NO",INDIRECT($C$47&amp;"!$E$4:$E$250"),"&lt;="&amp;D$50,INDIRECT($C$47&amp;"!$E$4:$E$250"),"&gt;="&amp;D$49,INDIRECT($C$47&amp;"!$c$4:$c$250"),$B$1),NA())</f>
        <v>#N/A</v>
      </c>
      <c r="E72" s="62" t="e">
        <f ca="1">IF(E$51&gt;0,COUNTIFS(INDIRECT($C$47&amp;"!$y$4:$y$250"),"NO",INDIRECT($C$47&amp;"!$E$4:$E$250"),"&lt;="&amp;E$50,INDIRECT($C$47&amp;"!$E$4:$E$250"),"&gt;="&amp;E$49,INDIRECT($C$47&amp;"!$c$4:$c$250"),$B$1),NA())</f>
        <v>#N/A</v>
      </c>
      <c r="F72" s="62" t="e">
        <f ca="1">IF(F$51&gt;0,COUNTIFS(INDIRECT($C$47&amp;"!$y$4:$y$250"),"NO",INDIRECT($C$47&amp;"!$E$4:$E$250"),"&lt;="&amp;F$50,INDIRECT($C$47&amp;"!$E$4:$E$250"),"&gt;="&amp;F$49,INDIRECT($C$47&amp;"!$c$4:$c$250"),$B$1),NA())</f>
        <v>#N/A</v>
      </c>
      <c r="G72" s="62" t="e">
        <f ca="1">IF(G$51&gt;0,COUNTIFS(INDIRECT($C$47&amp;"!$y$4:$y$250"),"NO",INDIRECT($C$47&amp;"!$E$4:$E$250"),"&lt;="&amp;G$50,INDIRECT($C$47&amp;"!$E$4:$E$250"),"&gt;="&amp;G$49,INDIRECT($C$47&amp;"!$c$4:$c$250"),$B$1),NA())</f>
        <v>#N/A</v>
      </c>
      <c r="H72" s="62" t="e">
        <f ca="1">IF(H$51&gt;0,COUNTIFS(INDIRECT($H$47&amp;"!$y$4:$y$250"),"NO",INDIRECT($H$47&amp;"!$E$4:$E$250"),"&lt;="&amp;H$50,INDIRECT($H$47&amp;"!$E$4:$E$250"),"&gt;="&amp;H$49,INDIRECT($H$47&amp;"!$c$4:$c$250"),$B$1),NA())</f>
        <v>#N/A</v>
      </c>
      <c r="I72" s="62" t="e">
        <f ca="1">IF(I$51&gt;0,COUNTIFS(INDIRECT($H$47&amp;"!$y$4:$y$250"),"NO",INDIRECT($H$47&amp;"!$E$4:$E$250"),"&lt;="&amp;I$50,INDIRECT($H$47&amp;"!$E$4:$E$250"),"&gt;="&amp;I$49,INDIRECT($H$47&amp;"!$c$4:$c$250"),$B$1),NA())</f>
        <v>#N/A</v>
      </c>
      <c r="J72" s="62" t="e">
        <f ca="1">IF(J$51&gt;0,COUNTIFS(INDIRECT($H$47&amp;"!$y$4:$y$250"),"NO",INDIRECT($H$47&amp;"!$E$4:$E$250"),"&lt;="&amp;J$50,INDIRECT($H$47&amp;"!$E$4:$E$250"),"&gt;="&amp;J$49,INDIRECT($H$47&amp;"!$c$4:$c$250"),$B$1),NA())</f>
        <v>#N/A</v>
      </c>
      <c r="K72" s="62" t="e">
        <f ca="1">IF(K$51&gt;0,COUNTIFS(INDIRECT($H$47&amp;"!$y$4:$y$250"),"NO",INDIRECT($H$47&amp;"!$E$4:$E$250"),"&lt;="&amp;K$50,INDIRECT($H$47&amp;"!$E$4:$E$250"),"&gt;="&amp;K$49,INDIRECT($H$47&amp;"!$c$4:$c$250"),$B$1),NA())</f>
        <v>#N/A</v>
      </c>
      <c r="L72" s="62" t="e">
        <f ca="1">IF(L$51&gt;0,COUNTIFS(INDIRECT($H$47&amp;"!$y$4:$y$250"),"NO",INDIRECT($H$47&amp;"!$E$4:$E$250"),"&lt;="&amp;L$50,INDIRECT($H$47&amp;"!$E$4:$E$250"),"&gt;="&amp;L$49,INDIRECT($H$47&amp;"!$c$4:$c$250"),$B$1),NA())</f>
        <v>#N/A</v>
      </c>
    </row>
    <row r="73" spans="1:12" ht="15.75">
      <c r="A73" s="94"/>
      <c r="B73" s="38" t="str">
        <f>IF(INSTRUCTIONS!$B43="",INSTRUCTIONS!$A43,INSTRUCTIONS!$B43)</f>
        <v xml:space="preserve">Question 19: </v>
      </c>
      <c r="C73" s="62" t="e">
        <f ca="1">IF(C$51&gt;0,COUNTIFS(INDIRECT($C$47&amp;"!$z$4:$z$250"),"NO",INDIRECT($C$47&amp;"!$E$4:$E$250"),"&lt;="&amp;C$50,INDIRECT($C$47&amp;"!$E$4:$E$250"),"&gt;="&amp;C$49,INDIRECT($C$47&amp;"!$c$4:$c$250"),$B$1),NA())</f>
        <v>#N/A</v>
      </c>
      <c r="D73" s="62" t="e">
        <f ca="1">IF(D$51&gt;0,COUNTIFS(INDIRECT($C$47&amp;"!$z$4:$z$250"),"NO",INDIRECT($C$47&amp;"!$E$4:$E$250"),"&lt;="&amp;D$50,INDIRECT($C$47&amp;"!$E$4:$E$250"),"&gt;="&amp;D$49,INDIRECT($C$47&amp;"!$c$4:$c$250"),$B$1),NA())</f>
        <v>#N/A</v>
      </c>
      <c r="E73" s="62" t="e">
        <f ca="1">IF(E$51&gt;0,COUNTIFS(INDIRECT($C$47&amp;"!$z$4:$z$250"),"NO",INDIRECT($C$47&amp;"!$E$4:$E$250"),"&lt;="&amp;E$50,INDIRECT($C$47&amp;"!$E$4:$E$250"),"&gt;="&amp;E$49,INDIRECT($C$47&amp;"!$c$4:$c$250"),$B$1),NA())</f>
        <v>#N/A</v>
      </c>
      <c r="F73" s="62" t="e">
        <f ca="1">IF(F$51&gt;0,COUNTIFS(INDIRECT($C$47&amp;"!$z$4:$z$250"),"NO",INDIRECT($C$47&amp;"!$E$4:$E$250"),"&lt;="&amp;F$50,INDIRECT($C$47&amp;"!$E$4:$E$250"),"&gt;="&amp;F$49,INDIRECT($C$47&amp;"!$c$4:$c$250"),$B$1),NA())</f>
        <v>#N/A</v>
      </c>
      <c r="G73" s="62" t="e">
        <f ca="1">IF(G$51&gt;0,COUNTIFS(INDIRECT($C$47&amp;"!$z$4:$z$250"),"NO",INDIRECT($C$47&amp;"!$E$4:$E$250"),"&lt;="&amp;G$50,INDIRECT($C$47&amp;"!$E$4:$E$250"),"&gt;="&amp;G$49,INDIRECT($C$47&amp;"!$c$4:$c$250"),$B$1),NA())</f>
        <v>#N/A</v>
      </c>
      <c r="H73" s="62" t="e">
        <f ca="1">IF(H$51&gt;0,COUNTIFS(INDIRECT($H$47&amp;"!$z$4:$z$250"),"NO",INDIRECT($H$47&amp;"!$E$4:$E$250"),"&lt;="&amp;H$50,INDIRECT($H$47&amp;"!$E$4:$E$250"),"&gt;="&amp;H$49,INDIRECT($H$47&amp;"!$c$4:$c$250"),$B$1),NA())</f>
        <v>#N/A</v>
      </c>
      <c r="I73" s="62" t="e">
        <f ca="1">IF(I$51&gt;0,COUNTIFS(INDIRECT($H$47&amp;"!$z$4:$z$250"),"NO",INDIRECT($H$47&amp;"!$E$4:$E$250"),"&lt;="&amp;I$50,INDIRECT($H$47&amp;"!$E$4:$E$250"),"&gt;="&amp;I$49,INDIRECT($H$47&amp;"!$c$4:$c$250"),$B$1),NA())</f>
        <v>#N/A</v>
      </c>
      <c r="J73" s="62" t="e">
        <f ca="1">IF(J$51&gt;0,COUNTIFS(INDIRECT($H$47&amp;"!$z$4:$z$250"),"NO",INDIRECT($H$47&amp;"!$E$4:$E$250"),"&lt;="&amp;J$50,INDIRECT($H$47&amp;"!$E$4:$E$250"),"&gt;="&amp;J$49,INDIRECT($H$47&amp;"!$c$4:$c$250"),$B$1),NA())</f>
        <v>#N/A</v>
      </c>
      <c r="K73" s="62" t="e">
        <f ca="1">IF(K$51&gt;0,COUNTIFS(INDIRECT($H$47&amp;"!$z$4:$z$250"),"NO",INDIRECT($H$47&amp;"!$E$4:$E$250"),"&lt;="&amp;K$50,INDIRECT($H$47&amp;"!$E$4:$E$250"),"&gt;="&amp;K$49,INDIRECT($H$47&amp;"!$c$4:$c$250"),$B$1),NA())</f>
        <v>#N/A</v>
      </c>
      <c r="L73" s="62" t="e">
        <f ca="1">IF(L$51&gt;0,COUNTIFS(INDIRECT($H$47&amp;"!$z$4:$z$250"),"NO",INDIRECT($H$47&amp;"!$E$4:$E$250"),"&lt;="&amp;L$50,INDIRECT($H$47&amp;"!$E$4:$E$250"),"&gt;="&amp;L$49,INDIRECT($H$47&amp;"!$c$4:$c$250"),$B$1),NA())</f>
        <v>#N/A</v>
      </c>
    </row>
    <row r="74" spans="1:12" ht="15.75">
      <c r="A74" s="94"/>
      <c r="B74" s="38" t="str">
        <f>IF(INSTRUCTIONS!$B44="",INSTRUCTIONS!$A44,INSTRUCTIONS!$B44)</f>
        <v xml:space="preserve">Question 20: </v>
      </c>
      <c r="C74" s="62" t="e">
        <f ca="1">IF(C$51&gt;0,COUNTIFS(INDIRECT($C$47&amp;"!$aa$4:$aa$250"),"NO",INDIRECT($C$47&amp;"!$E$4:$E$250"),"&lt;="&amp;C$50,INDIRECT($C$47&amp;"!$E$4:$E$250"),"&gt;="&amp;C$49,INDIRECT($C$47&amp;"!$c$4:$c$250"),$B$1),NA())</f>
        <v>#N/A</v>
      </c>
      <c r="D74" s="62" t="e">
        <f ca="1">IF(D$51&gt;0,COUNTIFS(INDIRECT($C$47&amp;"!$aa$4:$aa$250"),"NO",INDIRECT($C$47&amp;"!$E$4:$E$250"),"&lt;="&amp;D$50,INDIRECT($C$47&amp;"!$E$4:$E$250"),"&gt;="&amp;D$49,INDIRECT($C$47&amp;"!$c$4:$c$250"),$B$1),NA())</f>
        <v>#N/A</v>
      </c>
      <c r="E74" s="62" t="e">
        <f ca="1">IF(E$51&gt;0,COUNTIFS(INDIRECT($C$47&amp;"!$aa$4:$aa$250"),"NO",INDIRECT($C$47&amp;"!$E$4:$E$250"),"&lt;="&amp;E$50,INDIRECT($C$47&amp;"!$E$4:$E$250"),"&gt;="&amp;E$49,INDIRECT($C$47&amp;"!$c$4:$c$250"),$B$1),NA())</f>
        <v>#N/A</v>
      </c>
      <c r="F74" s="62" t="e">
        <f ca="1">IF(F$51&gt;0,COUNTIFS(INDIRECT($C$47&amp;"!$aa$4:$aa$250"),"NO",INDIRECT($C$47&amp;"!$E$4:$E$250"),"&lt;="&amp;F$50,INDIRECT($C$47&amp;"!$E$4:$E$250"),"&gt;="&amp;F$49,INDIRECT($C$47&amp;"!$c$4:$c$250"),$B$1),NA())</f>
        <v>#N/A</v>
      </c>
      <c r="G74" s="62" t="e">
        <f ca="1">IF(G$51&gt;0,COUNTIFS(INDIRECT($C$47&amp;"!$aa$4:$aa$250"),"NO",INDIRECT($C$47&amp;"!$E$4:$E$250"),"&lt;="&amp;G$50,INDIRECT($C$47&amp;"!$E$4:$E$250"),"&gt;="&amp;G$49,INDIRECT($C$47&amp;"!$c$4:$c$250"),$B$1),NA())</f>
        <v>#N/A</v>
      </c>
      <c r="H74" s="62" t="e">
        <f ca="1">IF(H$51&gt;0,COUNTIFS(INDIRECT($H$47&amp;"!$aa$4:$aa$250"),"NO",INDIRECT($H$47&amp;"!$E$4:$E$250"),"&lt;="&amp;H$50,INDIRECT($H$47&amp;"!$E$4:$E$250"),"&gt;="&amp;H$49,INDIRECT($H$47&amp;"!$c$4:$c$250"),$B$1),NA())</f>
        <v>#N/A</v>
      </c>
      <c r="I74" s="62" t="e">
        <f ca="1">IF(I$51&gt;0,COUNTIFS(INDIRECT($H$47&amp;"!$aa$4:$aa$250"),"NO",INDIRECT($H$47&amp;"!$E$4:$E$250"),"&lt;="&amp;I$50,INDIRECT($H$47&amp;"!$E$4:$E$250"),"&gt;="&amp;I$49,INDIRECT($H$47&amp;"!$c$4:$c$250"),$B$1),NA())</f>
        <v>#N/A</v>
      </c>
      <c r="J74" s="62" t="e">
        <f ca="1">IF(J$51&gt;0,COUNTIFS(INDIRECT($H$47&amp;"!$aa$4:$aa$250"),"NO",INDIRECT($H$47&amp;"!$E$4:$E$250"),"&lt;="&amp;J$50,INDIRECT($H$47&amp;"!$E$4:$E$250"),"&gt;="&amp;J$49,INDIRECT($H$47&amp;"!$c$4:$c$250"),$B$1),NA())</f>
        <v>#N/A</v>
      </c>
      <c r="K74" s="62" t="e">
        <f ca="1">IF(K$51&gt;0,COUNTIFS(INDIRECT($H$47&amp;"!$aa$4:$aa$250"),"NO",INDIRECT($H$47&amp;"!$E$4:$E$250"),"&lt;="&amp;K$50,INDIRECT($H$47&amp;"!$E$4:$E$250"),"&gt;="&amp;K$49,INDIRECT($H$47&amp;"!$c$4:$c$250"),$B$1),NA())</f>
        <v>#N/A</v>
      </c>
      <c r="L74" s="62" t="e">
        <f ca="1">IF(L$51&gt;0,COUNTIFS(INDIRECT($H$47&amp;"!$aa$4:$aa$250"),"NO",INDIRECT($H$47&amp;"!$E$4:$E$250"),"&lt;="&amp;L$50,INDIRECT($H$47&amp;"!$E$4:$E$250"),"&gt;="&amp;L$49,INDIRECT($H$47&amp;"!$c$4:$c$250"),$B$1),NA())</f>
        <v>#N/A</v>
      </c>
    </row>
    <row r="77" spans="1:12">
      <c r="B77" s="58"/>
      <c r="C77" s="58" t="str">
        <f>TEXT(C49,"mm/dd")&amp;" - "&amp;TEXT(C50,"mm/dd")</f>
        <v xml:space="preserve"> - </v>
      </c>
      <c r="D77" s="58" t="str">
        <f t="shared" ref="D77:K77" si="34">TEXT(D49,"mm/dd")&amp;" - "&amp;TEXT(D50,"mm/dd")</f>
        <v xml:space="preserve"> - </v>
      </c>
      <c r="E77" s="58" t="str">
        <f t="shared" si="34"/>
        <v xml:space="preserve"> - </v>
      </c>
      <c r="F77" s="58" t="str">
        <f t="shared" si="34"/>
        <v xml:space="preserve"> - </v>
      </c>
      <c r="G77" s="58" t="str">
        <f t="shared" si="34"/>
        <v xml:space="preserve"> - </v>
      </c>
      <c r="H77" s="58" t="str">
        <f t="shared" si="34"/>
        <v xml:space="preserve"> - </v>
      </c>
      <c r="I77" s="58" t="str">
        <f t="shared" si="34"/>
        <v xml:space="preserve"> - </v>
      </c>
      <c r="J77" s="58" t="str">
        <f t="shared" si="34"/>
        <v xml:space="preserve"> - </v>
      </c>
      <c r="K77" s="58" t="str">
        <f t="shared" si="34"/>
        <v xml:space="preserve"> - </v>
      </c>
      <c r="L77" s="58" t="str">
        <f>TEXT(L49,"mm/dd")&amp;" - "&amp;TEXT(L50,"mm/dd")</f>
        <v xml:space="preserve"> - </v>
      </c>
    </row>
  </sheetData>
  <sheetProtection sheet="1" objects="1" scenarios="1"/>
  <mergeCells count="12">
    <mergeCell ref="A2:K2"/>
    <mergeCell ref="C47:G47"/>
    <mergeCell ref="H47:L47"/>
    <mergeCell ref="A48:B48"/>
    <mergeCell ref="C48:G48"/>
    <mergeCell ref="H48:L48"/>
    <mergeCell ref="A55:A74"/>
    <mergeCell ref="A49:A50"/>
    <mergeCell ref="A51:A54"/>
    <mergeCell ref="A4:B5"/>
    <mergeCell ref="A6:A9"/>
    <mergeCell ref="A10:A29"/>
  </mergeCells>
  <conditionalFormatting sqref="C51:L52">
    <cfRule type="expression" dxfId="35" priority="1">
      <formula>ISERROR(C51)</formula>
    </cfRule>
  </conditionalFormatting>
  <conditionalFormatting sqref="C53:L53">
    <cfRule type="expression" dxfId="34" priority="4">
      <formula>ISERROR(C53)</formula>
    </cfRule>
    <cfRule type="expression" dxfId="33" priority="5">
      <formula>ISERROR(C53)</formula>
    </cfRule>
  </conditionalFormatting>
  <conditionalFormatting sqref="C54:L54">
    <cfRule type="expression" dxfId="32" priority="2">
      <formula>ISERROR(C54)</formula>
    </cfRule>
  </conditionalFormatting>
  <conditionalFormatting sqref="C54:L74">
    <cfRule type="expression" dxfId="31" priority="3">
      <formula>ISERROR(C54)</formula>
    </cfRule>
  </conditionalFormatting>
  <conditionalFormatting sqref="C55:L74">
    <cfRule type="dataBar" priority="7">
      <dataBar>
        <cfvo type="min"/>
        <cfvo type="max"/>
        <color rgb="FFFFB628"/>
      </dataBar>
      <extLst>
        <ext xmlns:x14="http://schemas.microsoft.com/office/spreadsheetml/2009/9/main" uri="{B025F937-C7B1-47D3-B67F-A62EFF666E3E}">
          <x14:id>{F82746D0-60F4-4193-AEA2-E4C6C377934A}</x14:id>
        </ext>
      </extLst>
    </cfRule>
  </conditionalFormatting>
  <conditionalFormatting sqref="C6:N28">
    <cfRule type="expression" dxfId="30" priority="20">
      <formula>ISERROR(C6)</formula>
    </cfRule>
  </conditionalFormatting>
  <conditionalFormatting sqref="C8:N8">
    <cfRule type="expression" dxfId="29" priority="17">
      <formula>ISERROR(C8)</formula>
    </cfRule>
  </conditionalFormatting>
  <conditionalFormatting sqref="C9:N9">
    <cfRule type="expression" dxfId="28" priority="16">
      <formula>ISERROR(C9)</formula>
    </cfRule>
  </conditionalFormatting>
  <conditionalFormatting sqref="C10:N28">
    <cfRule type="dataBar" priority="35">
      <dataBar>
        <cfvo type="min"/>
        <cfvo type="max"/>
        <color rgb="FFFFB628"/>
      </dataBar>
      <extLst>
        <ext xmlns:x14="http://schemas.microsoft.com/office/spreadsheetml/2009/9/main" uri="{B025F937-C7B1-47D3-B67F-A62EFF666E3E}">
          <x14:id>{625BF35E-B431-4F91-8160-33EED432B5DA}</x14:id>
        </ext>
      </extLst>
    </cfRule>
  </conditionalFormatting>
  <conditionalFormatting sqref="C29:N29">
    <cfRule type="expression" dxfId="27" priority="14">
      <formula>ISERROR(C29)</formula>
    </cfRule>
    <cfRule type="dataBar" priority="15">
      <dataBar>
        <cfvo type="min"/>
        <cfvo type="max"/>
        <color rgb="FFFFB628"/>
      </dataBar>
      <extLst>
        <ext xmlns:x14="http://schemas.microsoft.com/office/spreadsheetml/2009/9/main" uri="{B025F937-C7B1-47D3-B67F-A62EFF666E3E}">
          <x14:id>{DC682DB6-F32C-4A89-AE9D-40EF8CB48D5D}</x14:id>
        </ext>
      </extLst>
    </cfRule>
  </conditionalFormatting>
  <dataValidations count="2">
    <dataValidation type="list" allowBlank="1" showInputMessage="1" showErrorMessage="1" sqref="B1" xr:uid="{3A2F519E-B73E-4055-B9C4-A13C8BF9D5C1}">
      <formula1>JOB_LIST</formula1>
    </dataValidation>
    <dataValidation type="list" allowBlank="1" showInputMessage="1" showErrorMessage="1" sqref="C48 H48" xr:uid="{5A758CAC-C19A-4C51-BC68-A3BC26AC4C02}">
      <formula1>month_list</formula1>
    </dataValidation>
  </dataValidations>
  <pageMargins left="0.7" right="0.7" top="0.75" bottom="0.75" header="0.3" footer="0.3"/>
  <pageSetup scale="68" fitToHeight="0" orientation="landscape" r:id="rId1"/>
  <ignoredErrors>
    <ignoredError sqref="C51:L52" evalError="1"/>
  </ignoredErrors>
  <drawing r:id="rId2"/>
  <extLst>
    <ext xmlns:x14="http://schemas.microsoft.com/office/spreadsheetml/2009/9/main" uri="{78C0D931-6437-407d-A8EE-F0AAD7539E65}">
      <x14:conditionalFormattings>
        <x14:conditionalFormatting xmlns:xm="http://schemas.microsoft.com/office/excel/2006/main">
          <x14:cfRule type="dataBar" id="{F82746D0-60F4-4193-AEA2-E4C6C377934A}">
            <x14:dataBar minLength="0" maxLength="100" gradient="0">
              <x14:cfvo type="autoMin"/>
              <x14:cfvo type="autoMax"/>
              <x14:negativeFillColor rgb="FFFF0000"/>
              <x14:axisColor rgb="FF000000"/>
            </x14:dataBar>
          </x14:cfRule>
          <xm:sqref>C55:L74</xm:sqref>
        </x14:conditionalFormatting>
        <x14:conditionalFormatting xmlns:xm="http://schemas.microsoft.com/office/excel/2006/main">
          <x14:cfRule type="dataBar" id="{625BF35E-B431-4F91-8160-33EED432B5DA}">
            <x14:dataBar minLength="0" maxLength="100" gradient="0">
              <x14:cfvo type="autoMin"/>
              <x14:cfvo type="autoMax"/>
              <x14:negativeFillColor rgb="FFFF0000"/>
              <x14:axisColor rgb="FF000000"/>
            </x14:dataBar>
          </x14:cfRule>
          <xm:sqref>C10:N28</xm:sqref>
        </x14:conditionalFormatting>
        <x14:conditionalFormatting xmlns:xm="http://schemas.microsoft.com/office/excel/2006/main">
          <x14:cfRule type="dataBar" id="{DC682DB6-F32C-4A89-AE9D-40EF8CB48D5D}">
            <x14:dataBar minLength="0" maxLength="100" gradient="0">
              <x14:cfvo type="autoMin"/>
              <x14:cfvo type="autoMax"/>
              <x14:negativeFillColor rgb="FFFF0000"/>
              <x14:axisColor rgb="FF000000"/>
            </x14:dataBar>
          </x14:cfRule>
          <xm:sqref>C29:N29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7AEDC-F6B0-42BC-B42B-C72CBA088E14}">
  <sheetPr codeName="Sheet6">
    <tabColor theme="8" tint="0.79998168889431442"/>
    <pageSetUpPr fitToPage="1"/>
  </sheetPr>
  <dimension ref="A1:N77"/>
  <sheetViews>
    <sheetView zoomScaleNormal="100" workbookViewId="0">
      <pane ySplit="2" topLeftCell="A3" activePane="bottomLeft" state="frozen"/>
      <selection pane="bottomLeft" activeCell="A2" sqref="A2:K2"/>
    </sheetView>
  </sheetViews>
  <sheetFormatPr defaultColWidth="8.85546875" defaultRowHeight="15"/>
  <cols>
    <col min="1" max="1" width="17.5703125" style="13" customWidth="1"/>
    <col min="2" max="2" width="33.5703125" style="14" customWidth="1"/>
    <col min="3" max="14" width="10.5703125" style="13" customWidth="1"/>
    <col min="15" max="16384" width="8.85546875" style="13"/>
  </cols>
  <sheetData>
    <row r="1" spans="1:14" s="28" customFormat="1" ht="16.5">
      <c r="A1" s="35" t="s">
        <v>2726</v>
      </c>
      <c r="B1" s="31"/>
      <c r="C1" s="29"/>
      <c r="D1" s="29"/>
      <c r="E1" s="29"/>
      <c r="F1" s="29"/>
      <c r="G1" s="29"/>
      <c r="H1" s="29"/>
      <c r="I1" s="29"/>
      <c r="J1" s="29"/>
      <c r="K1" s="29"/>
      <c r="L1" s="29"/>
      <c r="M1" s="29"/>
      <c r="N1" s="29"/>
    </row>
    <row r="2" spans="1:14" ht="52.5" customHeight="1">
      <c r="A2" s="109" t="str">
        <f>"MONTHLY &amp; WEEKLY SUMMARIES for Location: "&amp;B1</f>
        <v xml:space="preserve">MONTHLY &amp; WEEKLY SUMMARIES for Location: </v>
      </c>
      <c r="B2" s="109"/>
      <c r="C2" s="109"/>
      <c r="D2" s="109"/>
      <c r="E2" s="109"/>
      <c r="F2" s="109"/>
      <c r="G2" s="109"/>
      <c r="H2" s="109"/>
      <c r="I2" s="109"/>
      <c r="J2" s="109"/>
      <c r="K2" s="109"/>
      <c r="L2" s="72"/>
    </row>
    <row r="4" spans="1:14">
      <c r="A4" s="97" t="s">
        <v>2703</v>
      </c>
      <c r="B4" s="97"/>
      <c r="C4" s="17" t="s">
        <v>2704</v>
      </c>
      <c r="D4" s="17" t="s">
        <v>2705</v>
      </c>
      <c r="E4" s="17" t="s">
        <v>2706</v>
      </c>
      <c r="F4" s="17" t="s">
        <v>2707</v>
      </c>
      <c r="G4" s="17" t="s">
        <v>2708</v>
      </c>
      <c r="H4" s="17" t="s">
        <v>2709</v>
      </c>
      <c r="I4" s="17" t="s">
        <v>2710</v>
      </c>
      <c r="J4" s="17" t="s">
        <v>2711</v>
      </c>
      <c r="K4" s="17" t="s">
        <v>2712</v>
      </c>
      <c r="L4" s="17" t="s">
        <v>2713</v>
      </c>
      <c r="M4" s="17" t="s">
        <v>2714</v>
      </c>
      <c r="N4" s="17" t="s">
        <v>2715</v>
      </c>
    </row>
    <row r="5" spans="1:14" ht="18.600000000000001" customHeight="1">
      <c r="A5" s="97"/>
      <c r="B5" s="97"/>
      <c r="C5" s="16" t="str">
        <f>IF(INSTRUCTIONS!B17="",C4,INSTRUCTIONS!B17)</f>
        <v>Month_1</v>
      </c>
      <c r="D5" s="16" t="str">
        <f>IF(C5=C4,D4,IF(MONTH(C5)=12,DATE(YEAR(C5)+1,1,1),DATE(YEAR(C5),MONTH(C5)+1,1)))</f>
        <v>Month_2</v>
      </c>
      <c r="E5" s="16" t="str">
        <f t="shared" ref="E5:N5" si="0">IF(D5=D4,E4,IF(MONTH(D5)=12,DATE(YEAR(D5)+1,1,1),DATE(YEAR(D5),MONTH(D5)+1,1)))</f>
        <v>Month_3</v>
      </c>
      <c r="F5" s="16" t="str">
        <f t="shared" si="0"/>
        <v>Month_4</v>
      </c>
      <c r="G5" s="16" t="str">
        <f t="shared" si="0"/>
        <v>Month_5</v>
      </c>
      <c r="H5" s="16" t="str">
        <f t="shared" si="0"/>
        <v>Month_6</v>
      </c>
      <c r="I5" s="16" t="str">
        <f t="shared" si="0"/>
        <v>Month_7</v>
      </c>
      <c r="J5" s="16" t="str">
        <f t="shared" si="0"/>
        <v>Month_8</v>
      </c>
      <c r="K5" s="16" t="str">
        <f t="shared" si="0"/>
        <v>Month_9</v>
      </c>
      <c r="L5" s="16" t="str">
        <f t="shared" si="0"/>
        <v>Month_10</v>
      </c>
      <c r="M5" s="16" t="str">
        <f t="shared" si="0"/>
        <v>Month_11</v>
      </c>
      <c r="N5" s="16" t="str">
        <f t="shared" si="0"/>
        <v>Month_12</v>
      </c>
    </row>
    <row r="6" spans="1:14" ht="14.45" customHeight="1">
      <c r="A6" s="95" t="s">
        <v>2716</v>
      </c>
      <c r="B6" s="15" t="s">
        <v>2717</v>
      </c>
      <c r="C6" s="18">
        <f t="shared" ref="C6:N6" ca="1" si="1">COUNTIFS(INDIRECT(C$4&amp;"!$ab$4:$ab$250"),"&gt;=0",INDIRECT(C$4&amp;"!$D$4:$D$250"),$B$1)</f>
        <v>0</v>
      </c>
      <c r="D6" s="18">
        <f t="shared" ca="1" si="1"/>
        <v>0</v>
      </c>
      <c r="E6" s="18">
        <f t="shared" ca="1" si="1"/>
        <v>0</v>
      </c>
      <c r="F6" s="18">
        <f t="shared" ca="1" si="1"/>
        <v>0</v>
      </c>
      <c r="G6" s="18">
        <f t="shared" ca="1" si="1"/>
        <v>0</v>
      </c>
      <c r="H6" s="18">
        <f t="shared" ca="1" si="1"/>
        <v>0</v>
      </c>
      <c r="I6" s="18">
        <f t="shared" ca="1" si="1"/>
        <v>0</v>
      </c>
      <c r="J6" s="18">
        <f t="shared" ca="1" si="1"/>
        <v>0</v>
      </c>
      <c r="K6" s="18">
        <f t="shared" ca="1" si="1"/>
        <v>0</v>
      </c>
      <c r="L6" s="18">
        <f t="shared" ca="1" si="1"/>
        <v>0</v>
      </c>
      <c r="M6" s="18">
        <f t="shared" ca="1" si="1"/>
        <v>0</v>
      </c>
      <c r="N6" s="18">
        <f t="shared" ca="1" si="1"/>
        <v>0</v>
      </c>
    </row>
    <row r="7" spans="1:14" ht="14.45" customHeight="1">
      <c r="A7" s="96"/>
      <c r="B7" s="15" t="s">
        <v>2718</v>
      </c>
      <c r="C7" s="18">
        <f t="shared" ref="C7:N7" ca="1" si="2">COUNTIFS(INDIRECT(C$4&amp;"!$ab$4:$ab$250"),"=0",INDIRECT(C$4&amp;"!$D$4:$D$250"),$B$1)</f>
        <v>0</v>
      </c>
      <c r="D7" s="18">
        <f t="shared" ca="1" si="2"/>
        <v>0</v>
      </c>
      <c r="E7" s="18">
        <f t="shared" ca="1" si="2"/>
        <v>0</v>
      </c>
      <c r="F7" s="18">
        <f t="shared" ca="1" si="2"/>
        <v>0</v>
      </c>
      <c r="G7" s="18">
        <f t="shared" ca="1" si="2"/>
        <v>0</v>
      </c>
      <c r="H7" s="18">
        <f t="shared" ca="1" si="2"/>
        <v>0</v>
      </c>
      <c r="I7" s="18">
        <f t="shared" ca="1" si="2"/>
        <v>0</v>
      </c>
      <c r="J7" s="18">
        <f t="shared" ca="1" si="2"/>
        <v>0</v>
      </c>
      <c r="K7" s="18">
        <f t="shared" ca="1" si="2"/>
        <v>0</v>
      </c>
      <c r="L7" s="18">
        <f t="shared" ca="1" si="2"/>
        <v>0</v>
      </c>
      <c r="M7" s="18">
        <f t="shared" ca="1" si="2"/>
        <v>0</v>
      </c>
      <c r="N7" s="18">
        <f t="shared" ca="1" si="2"/>
        <v>0</v>
      </c>
    </row>
    <row r="8" spans="1:14" ht="15.75">
      <c r="A8" s="96"/>
      <c r="B8" s="19" t="str">
        <f>IF(INSTRUCTIONS!$A$22=0,"Process Measure Compliance",INSTRUCTIONS!$A$22)</f>
        <v>Process Measure Compliance</v>
      </c>
      <c r="C8" s="20" t="e">
        <f ca="1">IFERROR(C7/C6,NA())</f>
        <v>#N/A</v>
      </c>
      <c r="D8" s="20" t="e">
        <f t="shared" ref="D8:N8" ca="1" si="3">IFERROR(D7/D6,NA())</f>
        <v>#N/A</v>
      </c>
      <c r="E8" s="20" t="e">
        <f t="shared" ca="1" si="3"/>
        <v>#N/A</v>
      </c>
      <c r="F8" s="20" t="e">
        <f t="shared" ca="1" si="3"/>
        <v>#N/A</v>
      </c>
      <c r="G8" s="20" t="e">
        <f t="shared" ca="1" si="3"/>
        <v>#N/A</v>
      </c>
      <c r="H8" s="20" t="e">
        <f t="shared" ca="1" si="3"/>
        <v>#N/A</v>
      </c>
      <c r="I8" s="20" t="e">
        <f t="shared" ca="1" si="3"/>
        <v>#N/A</v>
      </c>
      <c r="J8" s="20" t="e">
        <f t="shared" ca="1" si="3"/>
        <v>#N/A</v>
      </c>
      <c r="K8" s="20" t="e">
        <f t="shared" ca="1" si="3"/>
        <v>#N/A</v>
      </c>
      <c r="L8" s="20" t="e">
        <f t="shared" ca="1" si="3"/>
        <v>#N/A</v>
      </c>
      <c r="M8" s="20" t="e">
        <f t="shared" ca="1" si="3"/>
        <v>#N/A</v>
      </c>
      <c r="N8" s="20" t="e">
        <f t="shared" ca="1" si="3"/>
        <v>#N/A</v>
      </c>
    </row>
    <row r="9" spans="1:14" ht="31.5">
      <c r="A9" s="96"/>
      <c r="B9" s="21" t="s">
        <v>2719</v>
      </c>
      <c r="C9" s="22" t="e">
        <f t="shared" ref="C9:N9" ca="1" si="4">IFERROR(AVERAGEIF(INDIRECT(C$4&amp;"!$D$4:$D$250"),$B$1,INDIRECT(C$4&amp;"!$ab$4:$ab$250")),NA())</f>
        <v>#N/A</v>
      </c>
      <c r="D9" s="22" t="e">
        <f t="shared" ca="1" si="4"/>
        <v>#N/A</v>
      </c>
      <c r="E9" s="22" t="e">
        <f t="shared" ca="1" si="4"/>
        <v>#N/A</v>
      </c>
      <c r="F9" s="22" t="e">
        <f t="shared" ca="1" si="4"/>
        <v>#N/A</v>
      </c>
      <c r="G9" s="22" t="e">
        <f t="shared" ca="1" si="4"/>
        <v>#N/A</v>
      </c>
      <c r="H9" s="22" t="e">
        <f t="shared" ca="1" si="4"/>
        <v>#N/A</v>
      </c>
      <c r="I9" s="22" t="e">
        <f t="shared" ca="1" si="4"/>
        <v>#N/A</v>
      </c>
      <c r="J9" s="22" t="e">
        <f t="shared" ca="1" si="4"/>
        <v>#N/A</v>
      </c>
      <c r="K9" s="22" t="e">
        <f t="shared" ca="1" si="4"/>
        <v>#N/A</v>
      </c>
      <c r="L9" s="22" t="e">
        <f t="shared" ca="1" si="4"/>
        <v>#N/A</v>
      </c>
      <c r="M9" s="22" t="e">
        <f t="shared" ca="1" si="4"/>
        <v>#N/A</v>
      </c>
      <c r="N9" s="22" t="e">
        <f t="shared" ca="1" si="4"/>
        <v>#N/A</v>
      </c>
    </row>
    <row r="10" spans="1:14" ht="15.75">
      <c r="A10" s="94" t="s">
        <v>2720</v>
      </c>
      <c r="B10" s="15" t="str">
        <f>IF(INSTRUCTIONS!$B25="",INSTRUCTIONS!$A25,INSTRUCTIONS!$B25)</f>
        <v xml:space="preserve">Question 1: </v>
      </c>
      <c r="C10" s="23" t="e">
        <f ca="1">IF(C$6&gt;0,COUNTIFS(INDIRECT(C$4&amp;"!$h$4:$h$250"),"NO",INDIRECT(C$4&amp;"!$D$4:$D$250"),$B$1),NA())</f>
        <v>#N/A</v>
      </c>
      <c r="D10" s="23" t="e">
        <f t="shared" ref="D10:N10" ca="1" si="5">IF(D$6&gt;0,COUNTIFS(INDIRECT(D$4&amp;"!$h$4:$h$250"),"NO",INDIRECT(D$4&amp;"!$D$4:$D$250"),$B$1),NA())</f>
        <v>#N/A</v>
      </c>
      <c r="E10" s="23" t="e">
        <f t="shared" ca="1" si="5"/>
        <v>#N/A</v>
      </c>
      <c r="F10" s="23" t="e">
        <f t="shared" ca="1" si="5"/>
        <v>#N/A</v>
      </c>
      <c r="G10" s="23" t="e">
        <f t="shared" ca="1" si="5"/>
        <v>#N/A</v>
      </c>
      <c r="H10" s="23" t="e">
        <f t="shared" ca="1" si="5"/>
        <v>#N/A</v>
      </c>
      <c r="I10" s="23" t="e">
        <f t="shared" ca="1" si="5"/>
        <v>#N/A</v>
      </c>
      <c r="J10" s="23" t="e">
        <f t="shared" ca="1" si="5"/>
        <v>#N/A</v>
      </c>
      <c r="K10" s="23" t="e">
        <f t="shared" ca="1" si="5"/>
        <v>#N/A</v>
      </c>
      <c r="L10" s="23" t="e">
        <f t="shared" ca="1" si="5"/>
        <v>#N/A</v>
      </c>
      <c r="M10" s="23" t="e">
        <f t="shared" ca="1" si="5"/>
        <v>#N/A</v>
      </c>
      <c r="N10" s="23" t="e">
        <f t="shared" ca="1" si="5"/>
        <v>#N/A</v>
      </c>
    </row>
    <row r="11" spans="1:14" ht="15.75">
      <c r="A11" s="94"/>
      <c r="B11" s="15" t="str">
        <f>IF(INSTRUCTIONS!$B26="",INSTRUCTIONS!$A26,INSTRUCTIONS!$B26)</f>
        <v xml:space="preserve">Question 2: </v>
      </c>
      <c r="C11" s="23" t="e">
        <f ca="1">IF(C$6&gt;0,COUNTIFS(INDIRECT(C$4&amp;"!$i$4:$i$250"),"NO",INDIRECT(C$4&amp;"!$D$4:$D$250"),$B$1),NA())</f>
        <v>#N/A</v>
      </c>
      <c r="D11" s="23" t="e">
        <f t="shared" ref="D11:N11" ca="1" si="6">IF(D$6&gt;0,COUNTIFS(INDIRECT(D$4&amp;"!$i$4:$i$250"),"NO",INDIRECT(D$4&amp;"!$D$4:$D$250"),$B$1),NA())</f>
        <v>#N/A</v>
      </c>
      <c r="E11" s="23" t="e">
        <f t="shared" ca="1" si="6"/>
        <v>#N/A</v>
      </c>
      <c r="F11" s="23" t="e">
        <f t="shared" ca="1" si="6"/>
        <v>#N/A</v>
      </c>
      <c r="G11" s="23" t="e">
        <f t="shared" ca="1" si="6"/>
        <v>#N/A</v>
      </c>
      <c r="H11" s="23" t="e">
        <f t="shared" ca="1" si="6"/>
        <v>#N/A</v>
      </c>
      <c r="I11" s="23" t="e">
        <f t="shared" ca="1" si="6"/>
        <v>#N/A</v>
      </c>
      <c r="J11" s="23" t="e">
        <f t="shared" ca="1" si="6"/>
        <v>#N/A</v>
      </c>
      <c r="K11" s="23" t="e">
        <f t="shared" ca="1" si="6"/>
        <v>#N/A</v>
      </c>
      <c r="L11" s="23" t="e">
        <f t="shared" ca="1" si="6"/>
        <v>#N/A</v>
      </c>
      <c r="M11" s="23" t="e">
        <f t="shared" ca="1" si="6"/>
        <v>#N/A</v>
      </c>
      <c r="N11" s="23" t="e">
        <f t="shared" ca="1" si="6"/>
        <v>#N/A</v>
      </c>
    </row>
    <row r="12" spans="1:14" ht="15.75">
      <c r="A12" s="94"/>
      <c r="B12" s="15" t="str">
        <f>IF(INSTRUCTIONS!$B27="",INSTRUCTIONS!$A27,INSTRUCTIONS!$B27)</f>
        <v xml:space="preserve">Question 3: </v>
      </c>
      <c r="C12" s="23" t="e">
        <f ca="1">IF(C$6&gt;0,COUNTIFS(INDIRECT(C$4&amp;"!$j$4:$j$250"),"NO",INDIRECT(C$4&amp;"!$D$4:$D$250"),$B$1),NA())</f>
        <v>#N/A</v>
      </c>
      <c r="D12" s="23" t="e">
        <f t="shared" ref="D12:N12" ca="1" si="7">IF(D$6&gt;0,COUNTIFS(INDIRECT(D$4&amp;"!$j$4:$j$250"),"NO",INDIRECT(D$4&amp;"!$D$4:$D$250"),$B$1),NA())</f>
        <v>#N/A</v>
      </c>
      <c r="E12" s="23" t="e">
        <f t="shared" ca="1" si="7"/>
        <v>#N/A</v>
      </c>
      <c r="F12" s="23" t="e">
        <f t="shared" ca="1" si="7"/>
        <v>#N/A</v>
      </c>
      <c r="G12" s="23" t="e">
        <f t="shared" ca="1" si="7"/>
        <v>#N/A</v>
      </c>
      <c r="H12" s="23" t="e">
        <f t="shared" ca="1" si="7"/>
        <v>#N/A</v>
      </c>
      <c r="I12" s="23" t="e">
        <f t="shared" ca="1" si="7"/>
        <v>#N/A</v>
      </c>
      <c r="J12" s="23" t="e">
        <f t="shared" ca="1" si="7"/>
        <v>#N/A</v>
      </c>
      <c r="K12" s="23" t="e">
        <f t="shared" ca="1" si="7"/>
        <v>#N/A</v>
      </c>
      <c r="L12" s="23" t="e">
        <f t="shared" ca="1" si="7"/>
        <v>#N/A</v>
      </c>
      <c r="M12" s="23" t="e">
        <f t="shared" ca="1" si="7"/>
        <v>#N/A</v>
      </c>
      <c r="N12" s="23" t="e">
        <f t="shared" ca="1" si="7"/>
        <v>#N/A</v>
      </c>
    </row>
    <row r="13" spans="1:14" ht="15.75">
      <c r="A13" s="94"/>
      <c r="B13" s="15" t="str">
        <f>IF(INSTRUCTIONS!$B28="",INSTRUCTIONS!$A28,INSTRUCTIONS!$B28)</f>
        <v xml:space="preserve">Question 4: </v>
      </c>
      <c r="C13" s="23" t="e">
        <f ca="1">IF(C$6&gt;0,COUNTIFS(INDIRECT(C$4&amp;"!$k$4:$k$250"),"NO",INDIRECT(C$4&amp;"!$D$4:$D$250"),$B$1),NA())</f>
        <v>#N/A</v>
      </c>
      <c r="D13" s="23" t="e">
        <f t="shared" ref="D13:N13" ca="1" si="8">IF(D$6&gt;0,COUNTIFS(INDIRECT(D$4&amp;"!$k$4:$k$250"),"NO",INDIRECT(D$4&amp;"!$D$4:$D$250"),$B$1),NA())</f>
        <v>#N/A</v>
      </c>
      <c r="E13" s="23" t="e">
        <f t="shared" ca="1" si="8"/>
        <v>#N/A</v>
      </c>
      <c r="F13" s="23" t="e">
        <f t="shared" ca="1" si="8"/>
        <v>#N/A</v>
      </c>
      <c r="G13" s="23" t="e">
        <f t="shared" ca="1" si="8"/>
        <v>#N/A</v>
      </c>
      <c r="H13" s="23" t="e">
        <f t="shared" ca="1" si="8"/>
        <v>#N/A</v>
      </c>
      <c r="I13" s="23" t="e">
        <f t="shared" ca="1" si="8"/>
        <v>#N/A</v>
      </c>
      <c r="J13" s="23" t="e">
        <f t="shared" ca="1" si="8"/>
        <v>#N/A</v>
      </c>
      <c r="K13" s="23" t="e">
        <f t="shared" ca="1" si="8"/>
        <v>#N/A</v>
      </c>
      <c r="L13" s="23" t="e">
        <f t="shared" ca="1" si="8"/>
        <v>#N/A</v>
      </c>
      <c r="M13" s="23" t="e">
        <f t="shared" ca="1" si="8"/>
        <v>#N/A</v>
      </c>
      <c r="N13" s="23" t="e">
        <f t="shared" ca="1" si="8"/>
        <v>#N/A</v>
      </c>
    </row>
    <row r="14" spans="1:14" ht="15.75">
      <c r="A14" s="94"/>
      <c r="B14" s="15" t="str">
        <f>IF(INSTRUCTIONS!$B29="",INSTRUCTIONS!$A29,INSTRUCTIONS!$B29)</f>
        <v xml:space="preserve">Question 5: </v>
      </c>
      <c r="C14" s="23" t="e">
        <f ca="1">IF(C$6&gt;0,COUNTIFS(INDIRECT(C$4&amp;"!$l$4:$l$250"),"NO",INDIRECT(C$4&amp;"!$D$4:$D$250"),$B$1),NA())</f>
        <v>#N/A</v>
      </c>
      <c r="D14" s="23" t="e">
        <f t="shared" ref="D14:N14" ca="1" si="9">IF(D$6&gt;0,COUNTIFS(INDIRECT(D$4&amp;"!$l$4:$l$250"),"NO",INDIRECT(D$4&amp;"!$D$4:$D$250"),$B$1),NA())</f>
        <v>#N/A</v>
      </c>
      <c r="E14" s="23" t="e">
        <f t="shared" ca="1" si="9"/>
        <v>#N/A</v>
      </c>
      <c r="F14" s="23" t="e">
        <f t="shared" ca="1" si="9"/>
        <v>#N/A</v>
      </c>
      <c r="G14" s="23" t="e">
        <f t="shared" ca="1" si="9"/>
        <v>#N/A</v>
      </c>
      <c r="H14" s="23" t="e">
        <f t="shared" ca="1" si="9"/>
        <v>#N/A</v>
      </c>
      <c r="I14" s="23" t="e">
        <f t="shared" ca="1" si="9"/>
        <v>#N/A</v>
      </c>
      <c r="J14" s="23" t="e">
        <f t="shared" ca="1" si="9"/>
        <v>#N/A</v>
      </c>
      <c r="K14" s="23" t="e">
        <f t="shared" ca="1" si="9"/>
        <v>#N/A</v>
      </c>
      <c r="L14" s="23" t="e">
        <f t="shared" ca="1" si="9"/>
        <v>#N/A</v>
      </c>
      <c r="M14" s="23" t="e">
        <f t="shared" ca="1" si="9"/>
        <v>#N/A</v>
      </c>
      <c r="N14" s="23" t="e">
        <f t="shared" ca="1" si="9"/>
        <v>#N/A</v>
      </c>
    </row>
    <row r="15" spans="1:14" ht="15.75">
      <c r="A15" s="94"/>
      <c r="B15" s="15" t="str">
        <f>IF(INSTRUCTIONS!$B30="",INSTRUCTIONS!$A30,INSTRUCTIONS!$B30)</f>
        <v xml:space="preserve">Question 6: </v>
      </c>
      <c r="C15" s="23" t="e">
        <f ca="1">IF(C$6&gt;0,COUNTIFS(INDIRECT(C$4&amp;"!$m$4:$m$250"),"NO",INDIRECT(C$4&amp;"!$D$4:$D$250"),$B$1),NA())</f>
        <v>#N/A</v>
      </c>
      <c r="D15" s="23" t="e">
        <f t="shared" ref="D15:N15" ca="1" si="10">IF(D$6&gt;0,COUNTIFS(INDIRECT(D$4&amp;"!$m$4:$m$250"),"NO",INDIRECT(D$4&amp;"!$D$4:$D$250"),$B$1),NA())</f>
        <v>#N/A</v>
      </c>
      <c r="E15" s="23" t="e">
        <f t="shared" ca="1" si="10"/>
        <v>#N/A</v>
      </c>
      <c r="F15" s="23" t="e">
        <f t="shared" ca="1" si="10"/>
        <v>#N/A</v>
      </c>
      <c r="G15" s="23" t="e">
        <f t="shared" ca="1" si="10"/>
        <v>#N/A</v>
      </c>
      <c r="H15" s="23" t="e">
        <f t="shared" ca="1" si="10"/>
        <v>#N/A</v>
      </c>
      <c r="I15" s="23" t="e">
        <f t="shared" ca="1" si="10"/>
        <v>#N/A</v>
      </c>
      <c r="J15" s="23" t="e">
        <f t="shared" ca="1" si="10"/>
        <v>#N/A</v>
      </c>
      <c r="K15" s="23" t="e">
        <f t="shared" ca="1" si="10"/>
        <v>#N/A</v>
      </c>
      <c r="L15" s="23" t="e">
        <f t="shared" ca="1" si="10"/>
        <v>#N/A</v>
      </c>
      <c r="M15" s="23" t="e">
        <f t="shared" ca="1" si="10"/>
        <v>#N/A</v>
      </c>
      <c r="N15" s="23" t="e">
        <f t="shared" ca="1" si="10"/>
        <v>#N/A</v>
      </c>
    </row>
    <row r="16" spans="1:14" ht="15.75">
      <c r="A16" s="94"/>
      <c r="B16" s="15" t="str">
        <f>IF(INSTRUCTIONS!$B31="",INSTRUCTIONS!$A31,INSTRUCTIONS!$B31)</f>
        <v xml:space="preserve">Question 7: </v>
      </c>
      <c r="C16" s="23" t="e">
        <f ca="1">IF(C$6&gt;0,COUNTIFS(INDIRECT(C$4&amp;"!$n$4:$n$250"),"NO",INDIRECT(C$4&amp;"!$D$4:$D$250"),$B$1),NA())</f>
        <v>#N/A</v>
      </c>
      <c r="D16" s="23" t="e">
        <f t="shared" ref="D16:N16" ca="1" si="11">IF(D$6&gt;0,COUNTIFS(INDIRECT(D$4&amp;"!$n$4:$n$250"),"NO",INDIRECT(D$4&amp;"!$D$4:$D$250"),$B$1),NA())</f>
        <v>#N/A</v>
      </c>
      <c r="E16" s="23" t="e">
        <f t="shared" ca="1" si="11"/>
        <v>#N/A</v>
      </c>
      <c r="F16" s="23" t="e">
        <f t="shared" ca="1" si="11"/>
        <v>#N/A</v>
      </c>
      <c r="G16" s="23" t="e">
        <f t="shared" ca="1" si="11"/>
        <v>#N/A</v>
      </c>
      <c r="H16" s="23" t="e">
        <f t="shared" ca="1" si="11"/>
        <v>#N/A</v>
      </c>
      <c r="I16" s="23" t="e">
        <f t="shared" ca="1" si="11"/>
        <v>#N/A</v>
      </c>
      <c r="J16" s="23" t="e">
        <f t="shared" ca="1" si="11"/>
        <v>#N/A</v>
      </c>
      <c r="K16" s="23" t="e">
        <f t="shared" ca="1" si="11"/>
        <v>#N/A</v>
      </c>
      <c r="L16" s="23" t="e">
        <f t="shared" ca="1" si="11"/>
        <v>#N/A</v>
      </c>
      <c r="M16" s="23" t="e">
        <f t="shared" ca="1" si="11"/>
        <v>#N/A</v>
      </c>
      <c r="N16" s="23" t="e">
        <f t="shared" ca="1" si="11"/>
        <v>#N/A</v>
      </c>
    </row>
    <row r="17" spans="1:14" ht="15.75">
      <c r="A17" s="94"/>
      <c r="B17" s="15" t="str">
        <f>IF(INSTRUCTIONS!$B32="",INSTRUCTIONS!$A32,INSTRUCTIONS!$B32)</f>
        <v xml:space="preserve">Question 8: </v>
      </c>
      <c r="C17" s="23" t="e">
        <f ca="1">IF(C$6&gt;0,COUNTIFS(INDIRECT(C$4&amp;"!$o$4:$o$250"),"NO",INDIRECT(C$4&amp;"!$D$4:$D$250"),$B$1),NA())</f>
        <v>#N/A</v>
      </c>
      <c r="D17" s="23" t="e">
        <f t="shared" ref="D17:N17" ca="1" si="12">IF(D$6&gt;0,COUNTIFS(INDIRECT(D$4&amp;"!$o$4:$o$250"),"NO",INDIRECT(D$4&amp;"!$D$4:$D$250"),$B$1),NA())</f>
        <v>#N/A</v>
      </c>
      <c r="E17" s="23" t="e">
        <f t="shared" ca="1" si="12"/>
        <v>#N/A</v>
      </c>
      <c r="F17" s="23" t="e">
        <f t="shared" ca="1" si="12"/>
        <v>#N/A</v>
      </c>
      <c r="G17" s="23" t="e">
        <f t="shared" ca="1" si="12"/>
        <v>#N/A</v>
      </c>
      <c r="H17" s="23" t="e">
        <f t="shared" ca="1" si="12"/>
        <v>#N/A</v>
      </c>
      <c r="I17" s="23" t="e">
        <f t="shared" ca="1" si="12"/>
        <v>#N/A</v>
      </c>
      <c r="J17" s="23" t="e">
        <f t="shared" ca="1" si="12"/>
        <v>#N/A</v>
      </c>
      <c r="K17" s="23" t="e">
        <f t="shared" ca="1" si="12"/>
        <v>#N/A</v>
      </c>
      <c r="L17" s="23" t="e">
        <f t="shared" ca="1" si="12"/>
        <v>#N/A</v>
      </c>
      <c r="M17" s="23" t="e">
        <f t="shared" ca="1" si="12"/>
        <v>#N/A</v>
      </c>
      <c r="N17" s="23" t="e">
        <f t="shared" ca="1" si="12"/>
        <v>#N/A</v>
      </c>
    </row>
    <row r="18" spans="1:14" ht="15.75">
      <c r="A18" s="94"/>
      <c r="B18" s="15" t="str">
        <f>IF(INSTRUCTIONS!$B33="",INSTRUCTIONS!$A33,INSTRUCTIONS!$B33)</f>
        <v xml:space="preserve">Question 9: </v>
      </c>
      <c r="C18" s="23" t="e">
        <f ca="1">IF(C$6&gt;0,COUNTIFS(INDIRECT(C$4&amp;"!$p$4:$p$250"),"NO",INDIRECT(C$4&amp;"!$D$4:$D$250"),$B$1),NA())</f>
        <v>#N/A</v>
      </c>
      <c r="D18" s="23" t="e">
        <f t="shared" ref="D18:N18" ca="1" si="13">IF(D$6&gt;0,COUNTIFS(INDIRECT(D$4&amp;"!$p$4:$p$250"),"NO",INDIRECT(D$4&amp;"!$D$4:$D$250"),$B$1),NA())</f>
        <v>#N/A</v>
      </c>
      <c r="E18" s="23" t="e">
        <f t="shared" ca="1" si="13"/>
        <v>#N/A</v>
      </c>
      <c r="F18" s="23" t="e">
        <f t="shared" ca="1" si="13"/>
        <v>#N/A</v>
      </c>
      <c r="G18" s="23" t="e">
        <f t="shared" ca="1" si="13"/>
        <v>#N/A</v>
      </c>
      <c r="H18" s="23" t="e">
        <f t="shared" ca="1" si="13"/>
        <v>#N/A</v>
      </c>
      <c r="I18" s="23" t="e">
        <f t="shared" ca="1" si="13"/>
        <v>#N/A</v>
      </c>
      <c r="J18" s="23" t="e">
        <f t="shared" ca="1" si="13"/>
        <v>#N/A</v>
      </c>
      <c r="K18" s="23" t="e">
        <f t="shared" ca="1" si="13"/>
        <v>#N/A</v>
      </c>
      <c r="L18" s="23" t="e">
        <f t="shared" ca="1" si="13"/>
        <v>#N/A</v>
      </c>
      <c r="M18" s="23" t="e">
        <f t="shared" ca="1" si="13"/>
        <v>#N/A</v>
      </c>
      <c r="N18" s="23" t="e">
        <f t="shared" ca="1" si="13"/>
        <v>#N/A</v>
      </c>
    </row>
    <row r="19" spans="1:14" ht="15.75">
      <c r="A19" s="94"/>
      <c r="B19" s="15" t="str">
        <f>IF(INSTRUCTIONS!$B34="",INSTRUCTIONS!$A34,INSTRUCTIONS!$B34)</f>
        <v xml:space="preserve">Question 10: </v>
      </c>
      <c r="C19" s="23" t="e">
        <f ca="1">IF(C$6&gt;0,COUNTIFS(INDIRECT(C$4&amp;"!$q$4:$q$250"),"NO",INDIRECT(C$4&amp;"!$D$4:$D$250"),$B$1),NA())</f>
        <v>#N/A</v>
      </c>
      <c r="D19" s="23" t="e">
        <f t="shared" ref="D19:N19" ca="1" si="14">IF(D$6&gt;0,COUNTIFS(INDIRECT(D$4&amp;"!$q$4:$q$250"),"NO",INDIRECT(D$4&amp;"!$D$4:$D$250"),$B$1),NA())</f>
        <v>#N/A</v>
      </c>
      <c r="E19" s="23" t="e">
        <f t="shared" ca="1" si="14"/>
        <v>#N/A</v>
      </c>
      <c r="F19" s="23" t="e">
        <f t="shared" ca="1" si="14"/>
        <v>#N/A</v>
      </c>
      <c r="G19" s="23" t="e">
        <f t="shared" ca="1" si="14"/>
        <v>#N/A</v>
      </c>
      <c r="H19" s="23" t="e">
        <f t="shared" ca="1" si="14"/>
        <v>#N/A</v>
      </c>
      <c r="I19" s="23" t="e">
        <f t="shared" ca="1" si="14"/>
        <v>#N/A</v>
      </c>
      <c r="J19" s="23" t="e">
        <f t="shared" ca="1" si="14"/>
        <v>#N/A</v>
      </c>
      <c r="K19" s="23" t="e">
        <f t="shared" ca="1" si="14"/>
        <v>#N/A</v>
      </c>
      <c r="L19" s="23" t="e">
        <f t="shared" ca="1" si="14"/>
        <v>#N/A</v>
      </c>
      <c r="M19" s="23" t="e">
        <f t="shared" ca="1" si="14"/>
        <v>#N/A</v>
      </c>
      <c r="N19" s="23" t="e">
        <f t="shared" ca="1" si="14"/>
        <v>#N/A</v>
      </c>
    </row>
    <row r="20" spans="1:14" ht="15.75">
      <c r="A20" s="94"/>
      <c r="B20" s="15" t="str">
        <f>IF(INSTRUCTIONS!$B35="",INSTRUCTIONS!$A35,INSTRUCTIONS!$B35)</f>
        <v xml:space="preserve">Question 11: </v>
      </c>
      <c r="C20" s="23" t="e">
        <f ca="1">IF(C$6&gt;0,COUNTIFS(INDIRECT(C$4&amp;"!$r$4:$r$250"),"NO",INDIRECT(C$4&amp;"!$D$4:$D$250"),$B$1),NA())</f>
        <v>#N/A</v>
      </c>
      <c r="D20" s="23" t="e">
        <f t="shared" ref="D20:N20" ca="1" si="15">IF(D$6&gt;0,COUNTIFS(INDIRECT(D$4&amp;"!$r$4:$r$250"),"NO",INDIRECT(D$4&amp;"!$D$4:$D$250"),$B$1),NA())</f>
        <v>#N/A</v>
      </c>
      <c r="E20" s="23" t="e">
        <f t="shared" ca="1" si="15"/>
        <v>#N/A</v>
      </c>
      <c r="F20" s="23" t="e">
        <f t="shared" ca="1" si="15"/>
        <v>#N/A</v>
      </c>
      <c r="G20" s="23" t="e">
        <f t="shared" ca="1" si="15"/>
        <v>#N/A</v>
      </c>
      <c r="H20" s="23" t="e">
        <f t="shared" ca="1" si="15"/>
        <v>#N/A</v>
      </c>
      <c r="I20" s="23" t="e">
        <f t="shared" ca="1" si="15"/>
        <v>#N/A</v>
      </c>
      <c r="J20" s="23" t="e">
        <f t="shared" ca="1" si="15"/>
        <v>#N/A</v>
      </c>
      <c r="K20" s="23" t="e">
        <f t="shared" ca="1" si="15"/>
        <v>#N/A</v>
      </c>
      <c r="L20" s="23" t="e">
        <f t="shared" ca="1" si="15"/>
        <v>#N/A</v>
      </c>
      <c r="M20" s="23" t="e">
        <f t="shared" ca="1" si="15"/>
        <v>#N/A</v>
      </c>
      <c r="N20" s="23" t="e">
        <f t="shared" ca="1" si="15"/>
        <v>#N/A</v>
      </c>
    </row>
    <row r="21" spans="1:14" ht="15.75">
      <c r="A21" s="94"/>
      <c r="B21" s="15" t="str">
        <f>IF(INSTRUCTIONS!$B36="",INSTRUCTIONS!$A36,INSTRUCTIONS!$B36)</f>
        <v xml:space="preserve">Question 12: </v>
      </c>
      <c r="C21" s="23" t="e">
        <f ca="1">IF(C$6&gt;0,COUNTIFS(INDIRECT(C$4&amp;"!$s$4:$s$250"),"NO",INDIRECT(C$4&amp;"!$D$4:$D$250"),$B$1),NA())</f>
        <v>#N/A</v>
      </c>
      <c r="D21" s="23" t="e">
        <f t="shared" ref="D21:N21" ca="1" si="16">IF(D$6&gt;0,COUNTIFS(INDIRECT(D$4&amp;"!$s$4:$s$250"),"NO",INDIRECT(D$4&amp;"!$D$4:$D$250"),$B$1),NA())</f>
        <v>#N/A</v>
      </c>
      <c r="E21" s="23" t="e">
        <f t="shared" ca="1" si="16"/>
        <v>#N/A</v>
      </c>
      <c r="F21" s="23" t="e">
        <f t="shared" ca="1" si="16"/>
        <v>#N/A</v>
      </c>
      <c r="G21" s="23" t="e">
        <f t="shared" ca="1" si="16"/>
        <v>#N/A</v>
      </c>
      <c r="H21" s="23" t="e">
        <f t="shared" ca="1" si="16"/>
        <v>#N/A</v>
      </c>
      <c r="I21" s="23" t="e">
        <f t="shared" ca="1" si="16"/>
        <v>#N/A</v>
      </c>
      <c r="J21" s="23" t="e">
        <f t="shared" ca="1" si="16"/>
        <v>#N/A</v>
      </c>
      <c r="K21" s="23" t="e">
        <f t="shared" ca="1" si="16"/>
        <v>#N/A</v>
      </c>
      <c r="L21" s="23" t="e">
        <f t="shared" ca="1" si="16"/>
        <v>#N/A</v>
      </c>
      <c r="M21" s="23" t="e">
        <f t="shared" ca="1" si="16"/>
        <v>#N/A</v>
      </c>
      <c r="N21" s="23" t="e">
        <f t="shared" ca="1" si="16"/>
        <v>#N/A</v>
      </c>
    </row>
    <row r="22" spans="1:14" ht="15.75">
      <c r="A22" s="94"/>
      <c r="B22" s="15" t="str">
        <f>IF(INSTRUCTIONS!$B37="",INSTRUCTIONS!$A37,INSTRUCTIONS!$B37)</f>
        <v xml:space="preserve">Question 13: </v>
      </c>
      <c r="C22" s="23" t="e">
        <f ca="1">IF(C$6&gt;0,COUNTIFS(INDIRECT(C$4&amp;"!$t$4:$t$250"),"NO",INDIRECT(C$4&amp;"!$D$4:$D$250"),$B$1),NA())</f>
        <v>#N/A</v>
      </c>
      <c r="D22" s="23" t="e">
        <f t="shared" ref="D22:N22" ca="1" si="17">IF(D$6&gt;0,COUNTIFS(INDIRECT(D$4&amp;"!$t$4:$t$250"),"NO",INDIRECT(D$4&amp;"!$D$4:$D$250"),$B$1),NA())</f>
        <v>#N/A</v>
      </c>
      <c r="E22" s="23" t="e">
        <f t="shared" ca="1" si="17"/>
        <v>#N/A</v>
      </c>
      <c r="F22" s="23" t="e">
        <f t="shared" ca="1" si="17"/>
        <v>#N/A</v>
      </c>
      <c r="G22" s="23" t="e">
        <f t="shared" ca="1" si="17"/>
        <v>#N/A</v>
      </c>
      <c r="H22" s="23" t="e">
        <f t="shared" ca="1" si="17"/>
        <v>#N/A</v>
      </c>
      <c r="I22" s="23" t="e">
        <f t="shared" ca="1" si="17"/>
        <v>#N/A</v>
      </c>
      <c r="J22" s="23" t="e">
        <f t="shared" ca="1" si="17"/>
        <v>#N/A</v>
      </c>
      <c r="K22" s="23" t="e">
        <f t="shared" ca="1" si="17"/>
        <v>#N/A</v>
      </c>
      <c r="L22" s="23" t="e">
        <f t="shared" ca="1" si="17"/>
        <v>#N/A</v>
      </c>
      <c r="M22" s="23" t="e">
        <f t="shared" ca="1" si="17"/>
        <v>#N/A</v>
      </c>
      <c r="N22" s="23" t="e">
        <f t="shared" ca="1" si="17"/>
        <v>#N/A</v>
      </c>
    </row>
    <row r="23" spans="1:14" ht="15.75">
      <c r="A23" s="94"/>
      <c r="B23" s="15" t="str">
        <f>IF(INSTRUCTIONS!$B38="",INSTRUCTIONS!$A38,INSTRUCTIONS!$B38)</f>
        <v xml:space="preserve">Question 14: </v>
      </c>
      <c r="C23" s="23" t="e">
        <f ca="1">IF(C$6&gt;0,COUNTIFS(INDIRECT(C$4&amp;"!$u$4:$u$250"),"NO",INDIRECT(C$4&amp;"!$D$4:$D$250"),$B$1),NA())</f>
        <v>#N/A</v>
      </c>
      <c r="D23" s="23" t="e">
        <f t="shared" ref="D23:N23" ca="1" si="18">IF(D$6&gt;0,COUNTIFS(INDIRECT(D$4&amp;"!$u$4:$u$250"),"NO",INDIRECT(D$4&amp;"!$D$4:$D$250"),$B$1),NA())</f>
        <v>#N/A</v>
      </c>
      <c r="E23" s="23" t="e">
        <f t="shared" ca="1" si="18"/>
        <v>#N/A</v>
      </c>
      <c r="F23" s="23" t="e">
        <f t="shared" ca="1" si="18"/>
        <v>#N/A</v>
      </c>
      <c r="G23" s="23" t="e">
        <f t="shared" ca="1" si="18"/>
        <v>#N/A</v>
      </c>
      <c r="H23" s="23" t="e">
        <f t="shared" ca="1" si="18"/>
        <v>#N/A</v>
      </c>
      <c r="I23" s="23" t="e">
        <f t="shared" ca="1" si="18"/>
        <v>#N/A</v>
      </c>
      <c r="J23" s="23" t="e">
        <f t="shared" ca="1" si="18"/>
        <v>#N/A</v>
      </c>
      <c r="K23" s="23" t="e">
        <f t="shared" ca="1" si="18"/>
        <v>#N/A</v>
      </c>
      <c r="L23" s="23" t="e">
        <f t="shared" ca="1" si="18"/>
        <v>#N/A</v>
      </c>
      <c r="M23" s="23" t="e">
        <f t="shared" ca="1" si="18"/>
        <v>#N/A</v>
      </c>
      <c r="N23" s="23" t="e">
        <f t="shared" ca="1" si="18"/>
        <v>#N/A</v>
      </c>
    </row>
    <row r="24" spans="1:14" ht="15.75">
      <c r="A24" s="94"/>
      <c r="B24" s="15" t="str">
        <f>IF(INSTRUCTIONS!$B39="",INSTRUCTIONS!$A39,INSTRUCTIONS!$B39)</f>
        <v xml:space="preserve">Question 15: </v>
      </c>
      <c r="C24" s="23" t="e">
        <f ca="1">IF(C$6&gt;0,COUNTIFS(INDIRECT(C$4&amp;"!$v$4:$v$250"),"NO",INDIRECT(C$4&amp;"!$D$4:$D$250"),$B$1),NA())</f>
        <v>#N/A</v>
      </c>
      <c r="D24" s="23" t="e">
        <f t="shared" ref="D24:N24" ca="1" si="19">IF(D$6&gt;0,COUNTIFS(INDIRECT(D$4&amp;"!$v$4:$v$250"),"NO",INDIRECT(D$4&amp;"!$D$4:$D$250"),$B$1),NA())</f>
        <v>#N/A</v>
      </c>
      <c r="E24" s="23" t="e">
        <f t="shared" ca="1" si="19"/>
        <v>#N/A</v>
      </c>
      <c r="F24" s="23" t="e">
        <f t="shared" ca="1" si="19"/>
        <v>#N/A</v>
      </c>
      <c r="G24" s="23" t="e">
        <f t="shared" ca="1" si="19"/>
        <v>#N/A</v>
      </c>
      <c r="H24" s="23" t="e">
        <f t="shared" ca="1" si="19"/>
        <v>#N/A</v>
      </c>
      <c r="I24" s="23" t="e">
        <f t="shared" ca="1" si="19"/>
        <v>#N/A</v>
      </c>
      <c r="J24" s="23" t="e">
        <f t="shared" ca="1" si="19"/>
        <v>#N/A</v>
      </c>
      <c r="K24" s="23" t="e">
        <f t="shared" ca="1" si="19"/>
        <v>#N/A</v>
      </c>
      <c r="L24" s="23" t="e">
        <f t="shared" ca="1" si="19"/>
        <v>#N/A</v>
      </c>
      <c r="M24" s="23" t="e">
        <f t="shared" ca="1" si="19"/>
        <v>#N/A</v>
      </c>
      <c r="N24" s="23" t="e">
        <f t="shared" ca="1" si="19"/>
        <v>#N/A</v>
      </c>
    </row>
    <row r="25" spans="1:14" ht="15.75">
      <c r="A25" s="94"/>
      <c r="B25" s="15" t="str">
        <f>IF(INSTRUCTIONS!$B40="",INSTRUCTIONS!$A40,INSTRUCTIONS!$B40)</f>
        <v xml:space="preserve">Question 16: </v>
      </c>
      <c r="C25" s="23" t="e">
        <f ca="1">IF(C$6&gt;0,COUNTIFS(INDIRECT(C$4&amp;"!$w$4:$w$250"),"NO",INDIRECT(C$4&amp;"!$D$4:$D$250"),$B$1),NA())</f>
        <v>#N/A</v>
      </c>
      <c r="D25" s="23" t="e">
        <f t="shared" ref="D25:N25" ca="1" si="20">IF(D$6&gt;0,COUNTIFS(INDIRECT(D$4&amp;"!$w$4:$w$250"),"NO",INDIRECT(D$4&amp;"!$D$4:$D$250"),$B$1),NA())</f>
        <v>#N/A</v>
      </c>
      <c r="E25" s="23" t="e">
        <f t="shared" ca="1" si="20"/>
        <v>#N/A</v>
      </c>
      <c r="F25" s="23" t="e">
        <f t="shared" ca="1" si="20"/>
        <v>#N/A</v>
      </c>
      <c r="G25" s="23" t="e">
        <f t="shared" ca="1" si="20"/>
        <v>#N/A</v>
      </c>
      <c r="H25" s="23" t="e">
        <f t="shared" ca="1" si="20"/>
        <v>#N/A</v>
      </c>
      <c r="I25" s="23" t="e">
        <f t="shared" ca="1" si="20"/>
        <v>#N/A</v>
      </c>
      <c r="J25" s="23" t="e">
        <f t="shared" ca="1" si="20"/>
        <v>#N/A</v>
      </c>
      <c r="K25" s="23" t="e">
        <f t="shared" ca="1" si="20"/>
        <v>#N/A</v>
      </c>
      <c r="L25" s="23" t="e">
        <f t="shared" ca="1" si="20"/>
        <v>#N/A</v>
      </c>
      <c r="M25" s="23" t="e">
        <f t="shared" ca="1" si="20"/>
        <v>#N/A</v>
      </c>
      <c r="N25" s="23" t="e">
        <f t="shared" ca="1" si="20"/>
        <v>#N/A</v>
      </c>
    </row>
    <row r="26" spans="1:14" ht="15.75">
      <c r="A26" s="94"/>
      <c r="B26" s="15" t="str">
        <f>IF(INSTRUCTIONS!$B41="",INSTRUCTIONS!$A41,INSTRUCTIONS!$B41)</f>
        <v xml:space="preserve">Question 17: </v>
      </c>
      <c r="C26" s="23" t="e">
        <f ca="1">IF(C$6&gt;0,COUNTIFS(INDIRECT(C$4&amp;"!$x$4:$x$250"),"NO",INDIRECT(C$4&amp;"!$D$4:$D$250"),$B$1),NA())</f>
        <v>#N/A</v>
      </c>
      <c r="D26" s="23" t="e">
        <f t="shared" ref="D26:N26" ca="1" si="21">IF(D$6&gt;0,COUNTIFS(INDIRECT(D$4&amp;"!$x$4:$x$250"),"NO",INDIRECT(D$4&amp;"!$D$4:$D$250"),$B$1),NA())</f>
        <v>#N/A</v>
      </c>
      <c r="E26" s="23" t="e">
        <f t="shared" ca="1" si="21"/>
        <v>#N/A</v>
      </c>
      <c r="F26" s="23" t="e">
        <f t="shared" ca="1" si="21"/>
        <v>#N/A</v>
      </c>
      <c r="G26" s="23" t="e">
        <f t="shared" ca="1" si="21"/>
        <v>#N/A</v>
      </c>
      <c r="H26" s="23" t="e">
        <f t="shared" ca="1" si="21"/>
        <v>#N/A</v>
      </c>
      <c r="I26" s="23" t="e">
        <f t="shared" ca="1" si="21"/>
        <v>#N/A</v>
      </c>
      <c r="J26" s="23" t="e">
        <f t="shared" ca="1" si="21"/>
        <v>#N/A</v>
      </c>
      <c r="K26" s="23" t="e">
        <f t="shared" ca="1" si="21"/>
        <v>#N/A</v>
      </c>
      <c r="L26" s="23" t="e">
        <f t="shared" ca="1" si="21"/>
        <v>#N/A</v>
      </c>
      <c r="M26" s="23" t="e">
        <f t="shared" ca="1" si="21"/>
        <v>#N/A</v>
      </c>
      <c r="N26" s="23" t="e">
        <f t="shared" ca="1" si="21"/>
        <v>#N/A</v>
      </c>
    </row>
    <row r="27" spans="1:14" ht="15.75">
      <c r="A27" s="94"/>
      <c r="B27" s="15" t="str">
        <f>IF(INSTRUCTIONS!$B42="",INSTRUCTIONS!$A42,INSTRUCTIONS!$B42)</f>
        <v xml:space="preserve">Question 18: </v>
      </c>
      <c r="C27" s="23" t="e">
        <f ca="1">IF(C$6&gt;0,COUNTIFS(INDIRECT(C$4&amp;"!$y$4:$y$250"),"NO",INDIRECT(C$4&amp;"!$D$4:$D$250"),$B$1),NA())</f>
        <v>#N/A</v>
      </c>
      <c r="D27" s="23" t="e">
        <f t="shared" ref="D27:N27" ca="1" si="22">IF(D$6&gt;0,COUNTIFS(INDIRECT(D$4&amp;"!$y$4:$y$250"),"NO",INDIRECT(D$4&amp;"!$D$4:$D$250"),$B$1),NA())</f>
        <v>#N/A</v>
      </c>
      <c r="E27" s="23" t="e">
        <f t="shared" ca="1" si="22"/>
        <v>#N/A</v>
      </c>
      <c r="F27" s="23" t="e">
        <f t="shared" ca="1" si="22"/>
        <v>#N/A</v>
      </c>
      <c r="G27" s="23" t="e">
        <f t="shared" ca="1" si="22"/>
        <v>#N/A</v>
      </c>
      <c r="H27" s="23" t="e">
        <f t="shared" ca="1" si="22"/>
        <v>#N/A</v>
      </c>
      <c r="I27" s="23" t="e">
        <f t="shared" ca="1" si="22"/>
        <v>#N/A</v>
      </c>
      <c r="J27" s="23" t="e">
        <f t="shared" ca="1" si="22"/>
        <v>#N/A</v>
      </c>
      <c r="K27" s="23" t="e">
        <f t="shared" ca="1" si="22"/>
        <v>#N/A</v>
      </c>
      <c r="L27" s="23" t="e">
        <f t="shared" ca="1" si="22"/>
        <v>#N/A</v>
      </c>
      <c r="M27" s="23" t="e">
        <f t="shared" ca="1" si="22"/>
        <v>#N/A</v>
      </c>
      <c r="N27" s="23" t="e">
        <f t="shared" ca="1" si="22"/>
        <v>#N/A</v>
      </c>
    </row>
    <row r="28" spans="1:14" ht="15.75">
      <c r="A28" s="94"/>
      <c r="B28" s="15" t="str">
        <f>IF(INSTRUCTIONS!$B43="",INSTRUCTIONS!$A43,INSTRUCTIONS!$B43)</f>
        <v xml:space="preserve">Question 19: </v>
      </c>
      <c r="C28" s="23" t="e">
        <f ca="1">IF(C$6&gt;0,COUNTIFS(INDIRECT(C$4&amp;"!$z$4:$z$250"),"NO",INDIRECT(C$4&amp;"!$D$4:$D$250"),$B$1),NA())</f>
        <v>#N/A</v>
      </c>
      <c r="D28" s="23" t="e">
        <f t="shared" ref="D28:N28" ca="1" si="23">IF(D$6&gt;0,COUNTIFS(INDIRECT(D$4&amp;"!$z$4:$z$250"),"NO",INDIRECT(D$4&amp;"!$D$4:$D$250"),$B$1),NA())</f>
        <v>#N/A</v>
      </c>
      <c r="E28" s="23" t="e">
        <f t="shared" ca="1" si="23"/>
        <v>#N/A</v>
      </c>
      <c r="F28" s="23" t="e">
        <f t="shared" ca="1" si="23"/>
        <v>#N/A</v>
      </c>
      <c r="G28" s="23" t="e">
        <f t="shared" ca="1" si="23"/>
        <v>#N/A</v>
      </c>
      <c r="H28" s="23" t="e">
        <f t="shared" ca="1" si="23"/>
        <v>#N/A</v>
      </c>
      <c r="I28" s="23" t="e">
        <f t="shared" ca="1" si="23"/>
        <v>#N/A</v>
      </c>
      <c r="J28" s="23" t="e">
        <f t="shared" ca="1" si="23"/>
        <v>#N/A</v>
      </c>
      <c r="K28" s="23" t="e">
        <f t="shared" ca="1" si="23"/>
        <v>#N/A</v>
      </c>
      <c r="L28" s="23" t="e">
        <f t="shared" ca="1" si="23"/>
        <v>#N/A</v>
      </c>
      <c r="M28" s="23" t="e">
        <f t="shared" ca="1" si="23"/>
        <v>#N/A</v>
      </c>
      <c r="N28" s="23" t="e">
        <f t="shared" ca="1" si="23"/>
        <v>#N/A</v>
      </c>
    </row>
    <row r="29" spans="1:14" ht="15.75">
      <c r="A29" s="94"/>
      <c r="B29" s="15" t="str">
        <f>IF(INSTRUCTIONS!$B44="",INSTRUCTIONS!$A44,INSTRUCTIONS!$B44)</f>
        <v xml:space="preserve">Question 20: </v>
      </c>
      <c r="C29" s="23" t="e">
        <f ca="1">IF(C$6&gt;0,COUNTIFS(INDIRECT(C$4&amp;"!$aa$4:$aa$250"),"NO",INDIRECT(C$4&amp;"!$D$4:$D$250"),$B$1),NA())</f>
        <v>#N/A</v>
      </c>
      <c r="D29" s="23" t="e">
        <f t="shared" ref="D29:N29" ca="1" si="24">IF(D$6&gt;0,COUNTIFS(INDIRECT(D$4&amp;"!$aa$4:$aa$250"),"NO",INDIRECT(D$4&amp;"!$D$4:$D$250"),$B$1),NA())</f>
        <v>#N/A</v>
      </c>
      <c r="E29" s="23" t="e">
        <f t="shared" ca="1" si="24"/>
        <v>#N/A</v>
      </c>
      <c r="F29" s="23" t="e">
        <f t="shared" ca="1" si="24"/>
        <v>#N/A</v>
      </c>
      <c r="G29" s="23" t="e">
        <f t="shared" ca="1" si="24"/>
        <v>#N/A</v>
      </c>
      <c r="H29" s="23" t="e">
        <f t="shared" ca="1" si="24"/>
        <v>#N/A</v>
      </c>
      <c r="I29" s="23" t="e">
        <f t="shared" ca="1" si="24"/>
        <v>#N/A</v>
      </c>
      <c r="J29" s="23" t="e">
        <f t="shared" ca="1" si="24"/>
        <v>#N/A</v>
      </c>
      <c r="K29" s="23" t="e">
        <f t="shared" ca="1" si="24"/>
        <v>#N/A</v>
      </c>
      <c r="L29" s="23" t="e">
        <f t="shared" ca="1" si="24"/>
        <v>#N/A</v>
      </c>
      <c r="M29" s="23" t="e">
        <f t="shared" ca="1" si="24"/>
        <v>#N/A</v>
      </c>
      <c r="N29" s="23" t="e">
        <f t="shared" ca="1" si="24"/>
        <v>#N/A</v>
      </c>
    </row>
    <row r="31" spans="1:14">
      <c r="A31" s="13" t="str">
        <f>$B$8&amp;" for Location: "&amp;$B$1</f>
        <v xml:space="preserve">Process Measure Compliance for Location: </v>
      </c>
    </row>
    <row r="32" spans="1:14">
      <c r="A32" s="13" t="str">
        <f>"Average # Failures per Assessment for Location: "&amp;$B$1</f>
        <v xml:space="preserve">Average # Failures per Assessment for Location: </v>
      </c>
      <c r="B32" s="57" t="str">
        <f>IF(ISBLANK(INSTRUCTIONS!$B$21)=TRUE,"GOAL RATE: ","GOAL RATE: "&amp;TEXT(INSTRUCTIONS!$B$21,"0%"))</f>
        <v xml:space="preserve">GOAL RATE: </v>
      </c>
      <c r="C32" s="58" t="e">
        <f>IF(ISBLANK(INSTRUCTIONS!$B$21)=TRUE,NA(),INSTRUCTIONS!$B$21)</f>
        <v>#N/A</v>
      </c>
      <c r="D32" s="58" t="e">
        <f>IF(ISBLANK(INSTRUCTIONS!$B$21)=TRUE,NA(),INSTRUCTIONS!$B$21)</f>
        <v>#N/A</v>
      </c>
      <c r="E32" s="58" t="e">
        <f>IF(ISBLANK(INSTRUCTIONS!$B$21)=TRUE,NA(),INSTRUCTIONS!$B$21)</f>
        <v>#N/A</v>
      </c>
      <c r="F32" s="58" t="e">
        <f>IF(ISBLANK(INSTRUCTIONS!$B$21)=TRUE,NA(),INSTRUCTIONS!$B$21)</f>
        <v>#N/A</v>
      </c>
      <c r="G32" s="58" t="e">
        <f>IF(ISBLANK(INSTRUCTIONS!$B$21)=TRUE,NA(),INSTRUCTIONS!$B$21)</f>
        <v>#N/A</v>
      </c>
      <c r="H32" s="58" t="e">
        <f>IF(ISBLANK(INSTRUCTIONS!$B$21)=TRUE,NA(),INSTRUCTIONS!$B$21)</f>
        <v>#N/A</v>
      </c>
      <c r="I32" s="58" t="e">
        <f>IF(ISBLANK(INSTRUCTIONS!$B$21)=TRUE,NA(),INSTRUCTIONS!$B$21)</f>
        <v>#N/A</v>
      </c>
      <c r="J32" s="58" t="e">
        <f>IF(ISBLANK(INSTRUCTIONS!$B$21)=TRUE,NA(),INSTRUCTIONS!$B$21)</f>
        <v>#N/A</v>
      </c>
      <c r="K32" s="58" t="e">
        <f>IF(ISBLANK(INSTRUCTIONS!$B$21)=TRUE,NA(),INSTRUCTIONS!$B$21)</f>
        <v>#N/A</v>
      </c>
      <c r="L32" s="58" t="e">
        <f>IF(ISBLANK(INSTRUCTIONS!$B$21)=TRUE,NA(),INSTRUCTIONS!$B$21)</f>
        <v>#N/A</v>
      </c>
      <c r="M32" s="58" t="e">
        <f>IF(ISBLANK(INSTRUCTIONS!$B$21)=TRUE,NA(),INSTRUCTIONS!$B$21)</f>
        <v>#N/A</v>
      </c>
      <c r="N32" s="58" t="e">
        <f>IF(ISBLANK(INSTRUCTIONS!$B$21)=TRUE,NA(),INSTRUCTIONS!$B$21)</f>
        <v>#N/A</v>
      </c>
    </row>
    <row r="46" spans="1:12" ht="15.75" thickBot="1"/>
    <row r="47" spans="1:12" ht="15.75" hidden="1" thickBot="1">
      <c r="B47" s="13"/>
      <c r="C47" s="108" t="e">
        <f>INDEX($C$4:$N$4,MATCH($C$48,month_list,0))</f>
        <v>#N/A</v>
      </c>
      <c r="D47" s="108"/>
      <c r="E47" s="108"/>
      <c r="F47" s="108"/>
      <c r="G47" s="108"/>
      <c r="H47" s="108" t="e">
        <f>INDEX($C$4:$N$4,MATCH($H$48,month_list,0))</f>
        <v>#N/A</v>
      </c>
      <c r="I47" s="108"/>
      <c r="J47" s="108"/>
      <c r="K47" s="108"/>
      <c r="L47" s="108"/>
    </row>
    <row r="48" spans="1:12" ht="24" thickBot="1">
      <c r="A48" s="104" t="s">
        <v>2721</v>
      </c>
      <c r="B48" s="104"/>
      <c r="C48" s="105"/>
      <c r="D48" s="106"/>
      <c r="E48" s="106"/>
      <c r="F48" s="106"/>
      <c r="G48" s="107"/>
      <c r="H48" s="105"/>
      <c r="I48" s="106"/>
      <c r="J48" s="106"/>
      <c r="K48" s="106"/>
      <c r="L48" s="107"/>
    </row>
    <row r="49" spans="1:12">
      <c r="A49" s="99" t="s">
        <v>2722</v>
      </c>
      <c r="B49" s="59" t="s">
        <v>2723</v>
      </c>
      <c r="C49" s="60" t="str">
        <f>IF($C$48="","",C48)</f>
        <v/>
      </c>
      <c r="D49" s="60" t="str">
        <f>IF($C$48="","",C50+1)</f>
        <v/>
      </c>
      <c r="E49" s="60" t="str">
        <f t="shared" ref="E49:F49" si="25">IF($C$48="","",D50+1)</f>
        <v/>
      </c>
      <c r="F49" s="60" t="str">
        <f t="shared" si="25"/>
        <v/>
      </c>
      <c r="G49" s="60" t="str">
        <f>IF($C$48="","",F50+1)</f>
        <v/>
      </c>
      <c r="H49" s="60" t="str">
        <f>IF($H$48="","",H48)</f>
        <v/>
      </c>
      <c r="I49" s="60" t="str">
        <f>IF($H$48="","",H50+1)</f>
        <v/>
      </c>
      <c r="J49" s="60" t="str">
        <f t="shared" ref="J49:K49" si="26">IF($H$48="","",I50+1)</f>
        <v/>
      </c>
      <c r="K49" s="60" t="str">
        <f t="shared" si="26"/>
        <v/>
      </c>
      <c r="L49" s="60" t="str">
        <f>IF($H$48="","",K50+1)</f>
        <v/>
      </c>
    </row>
    <row r="50" spans="1:12">
      <c r="A50" s="100"/>
      <c r="B50" s="59" t="s">
        <v>2724</v>
      </c>
      <c r="C50" s="61" t="str">
        <f>IF($C$48="","",C48+(7-WEEKDAY(C48)))</f>
        <v/>
      </c>
      <c r="D50" s="61" t="str">
        <f>IF($C$48="","",C50+6)</f>
        <v/>
      </c>
      <c r="E50" s="61" t="str">
        <f>IF($C$48="","",D50+6)</f>
        <v/>
      </c>
      <c r="F50" s="61" t="str">
        <f>IF($C$48="","",E50+6)</f>
        <v/>
      </c>
      <c r="G50" s="61" t="str">
        <f>IF($C$48="","",EOMONTH(C49,0))</f>
        <v/>
      </c>
      <c r="H50" s="61" t="str">
        <f>IF($H$48="","",H48+(7-WEEKDAY(H48)))</f>
        <v/>
      </c>
      <c r="I50" s="61" t="str">
        <f>IF($H$48="","",H50+6)</f>
        <v/>
      </c>
      <c r="J50" s="61" t="str">
        <f>IF($H$48="","",I50+6)</f>
        <v/>
      </c>
      <c r="K50" s="61" t="str">
        <f>IF($H$48="","",J50+6)</f>
        <v/>
      </c>
      <c r="L50" s="61" t="str">
        <f>IF($H$48="","",EOMONTH(H49,0))</f>
        <v/>
      </c>
    </row>
    <row r="51" spans="1:12">
      <c r="A51" s="101" t="s">
        <v>2716</v>
      </c>
      <c r="B51" s="15" t="s">
        <v>2717</v>
      </c>
      <c r="C51" s="18" t="e">
        <f ca="1">COUNTIFS(INDIRECT($C$47&amp;"!$AB$4:$AB$250"),"&gt;=0",INDIRECT($C$47&amp;"!$E$4:$E$250"),"&lt;="&amp;C$50,INDIRECT($C$47&amp;"!$E$4:$E$250"),"&gt;="&amp;C$49,INDIRECT($C$47&amp;"!$D$4:$D$250"),$B$1)</f>
        <v>#N/A</v>
      </c>
      <c r="D51" s="18" t="e">
        <f t="shared" ref="D51:G51" ca="1" si="27">COUNTIFS(INDIRECT($C$47&amp;"!$AB$4:$AB$250"),"&gt;=0",INDIRECT($C$47&amp;"!$E$4:$E$250"),"&lt;="&amp;D$50,INDIRECT($C$47&amp;"!$E$4:$E$250"),"&gt;="&amp;D$49,INDIRECT($C$47&amp;"!$D$4:$D$250"),$B$1)</f>
        <v>#N/A</v>
      </c>
      <c r="E51" s="18" t="e">
        <f t="shared" ca="1" si="27"/>
        <v>#N/A</v>
      </c>
      <c r="F51" s="18" t="e">
        <f t="shared" ca="1" si="27"/>
        <v>#N/A</v>
      </c>
      <c r="G51" s="18" t="e">
        <f t="shared" ca="1" si="27"/>
        <v>#N/A</v>
      </c>
      <c r="H51" s="18" t="e">
        <f ca="1">COUNTIFS(INDIRECT($H$47&amp;"!$AB$4:$AB$250"),"&gt;=0",INDIRECT($H$47&amp;"!$E$4:$E$250"),"&lt;="&amp;H$50,INDIRECT($H$47&amp;"!$E$4:$E$250"),"&gt;="&amp;H$49,INDIRECT($H$47&amp;"!$D$4:$D$250"),$B$1)</f>
        <v>#N/A</v>
      </c>
      <c r="I51" s="18" t="e">
        <f t="shared" ref="I51:L51" ca="1" si="28">COUNTIFS(INDIRECT($H$47&amp;"!$AB$4:$AB$250"),"&gt;=0",INDIRECT($H$47&amp;"!$E$4:$E$250"),"&lt;="&amp;I$50,INDIRECT($H$47&amp;"!$E$4:$E$250"),"&gt;="&amp;I$49,INDIRECT($H$47&amp;"!$D$4:$D$250"),$B$1)</f>
        <v>#N/A</v>
      </c>
      <c r="J51" s="18" t="e">
        <f t="shared" ca="1" si="28"/>
        <v>#N/A</v>
      </c>
      <c r="K51" s="18" t="e">
        <f t="shared" ca="1" si="28"/>
        <v>#N/A</v>
      </c>
      <c r="L51" s="18" t="e">
        <f t="shared" ca="1" si="28"/>
        <v>#N/A</v>
      </c>
    </row>
    <row r="52" spans="1:12">
      <c r="A52" s="102"/>
      <c r="B52" s="15" t="s">
        <v>2718</v>
      </c>
      <c r="C52" s="18" t="e">
        <f ca="1">COUNTIFS(INDIRECT($C$47&amp;"!$AB$4:$AB$250"),"=0",INDIRECT($C$47&amp;"!$E$4:$E$250"),"&lt;="&amp;C$50,INDIRECT($C$47&amp;"!$E$4:$E$250"),"&gt;="&amp;C$49,INDIRECT($C$47&amp;"!$D$4:$D$250"),$B$1)</f>
        <v>#N/A</v>
      </c>
      <c r="D52" s="18" t="e">
        <f t="shared" ref="D52:G52" ca="1" si="29">COUNTIFS(INDIRECT($C$47&amp;"!$AB$4:$AB$250"),"=0",INDIRECT($C$47&amp;"!$E$4:$E$250"),"&lt;="&amp;D$50,INDIRECT($C$47&amp;"!$E$4:$E$250"),"&gt;="&amp;D$49,INDIRECT($C$47&amp;"!$D$4:$D$250"),$B$1)</f>
        <v>#N/A</v>
      </c>
      <c r="E52" s="18" t="e">
        <f t="shared" ca="1" si="29"/>
        <v>#N/A</v>
      </c>
      <c r="F52" s="18" t="e">
        <f t="shared" ca="1" si="29"/>
        <v>#N/A</v>
      </c>
      <c r="G52" s="18" t="e">
        <f t="shared" ca="1" si="29"/>
        <v>#N/A</v>
      </c>
      <c r="H52" s="18" t="e">
        <f ca="1">COUNTIFS(INDIRECT($H$47&amp;"!$AB$4:$AB$250"),"=0",INDIRECT($H$47&amp;"!$E$4:$E$250"),"&lt;="&amp;H$50,INDIRECT($H$47&amp;"!$E$4:$E$250"),"&gt;="&amp;H$49,INDIRECT($H$47&amp;"!$D$4:$D$250"),$B$1)</f>
        <v>#N/A</v>
      </c>
      <c r="I52" s="18" t="e">
        <f t="shared" ref="I52:L52" ca="1" si="30">COUNTIFS(INDIRECT($H$47&amp;"!$AB$4:$AB$250"),"=0",INDIRECT($H$47&amp;"!$E$4:$E$250"),"&lt;="&amp;I$50,INDIRECT($H$47&amp;"!$E$4:$E$250"),"&gt;="&amp;I$49,INDIRECT($H$47&amp;"!$D$4:$D$250"),$B$1)</f>
        <v>#N/A</v>
      </c>
      <c r="J52" s="18" t="e">
        <f t="shared" ca="1" si="30"/>
        <v>#N/A</v>
      </c>
      <c r="K52" s="18" t="e">
        <f t="shared" ca="1" si="30"/>
        <v>#N/A</v>
      </c>
      <c r="L52" s="18" t="e">
        <f t="shared" ca="1" si="30"/>
        <v>#N/A</v>
      </c>
    </row>
    <row r="53" spans="1:12" ht="15.75">
      <c r="A53" s="102"/>
      <c r="B53" s="19" t="str">
        <f>IF(INSTRUCTIONS!$A$22=0,"Process Measure Compliance",INSTRUCTIONS!$A$22)</f>
        <v>Process Measure Compliance</v>
      </c>
      <c r="C53" s="20" t="e">
        <f ca="1">IFERROR(C52/C51,NA())</f>
        <v>#N/A</v>
      </c>
      <c r="D53" s="20" t="e">
        <f t="shared" ref="D53:G53" ca="1" si="31">IFERROR(D52/D51,NA())</f>
        <v>#N/A</v>
      </c>
      <c r="E53" s="20" t="e">
        <f t="shared" ca="1" si="31"/>
        <v>#N/A</v>
      </c>
      <c r="F53" s="20" t="e">
        <f t="shared" ca="1" si="31"/>
        <v>#N/A</v>
      </c>
      <c r="G53" s="20" t="e">
        <f t="shared" ca="1" si="31"/>
        <v>#N/A</v>
      </c>
      <c r="H53" s="20" t="e">
        <f t="shared" ref="H53" ca="1" si="32">IFERROR(H52/H51,NA())</f>
        <v>#N/A</v>
      </c>
      <c r="I53" s="20" t="e">
        <f t="shared" ref="I53:L53" ca="1" si="33">IFERROR(I52/I51,NA())</f>
        <v>#N/A</v>
      </c>
      <c r="J53" s="20" t="e">
        <f t="shared" ca="1" si="33"/>
        <v>#N/A</v>
      </c>
      <c r="K53" s="20" t="e">
        <f t="shared" ca="1" si="33"/>
        <v>#N/A</v>
      </c>
      <c r="L53" s="20" t="e">
        <f t="shared" ca="1" si="33"/>
        <v>#N/A</v>
      </c>
    </row>
    <row r="54" spans="1:12" ht="31.5">
      <c r="A54" s="103"/>
      <c r="B54" s="21" t="s">
        <v>2719</v>
      </c>
      <c r="C54" s="22" t="e">
        <f ca="1">IFERROR(AVERAGEIFS(INDIRECT($C$47&amp;"!$AB$4:$AB$250"),INDIRECT($C$47&amp;"!$E$4:$E$250"),"&lt;="&amp;C50,INDIRECT($C$47&amp;"!$E$4:$E$250"),"&gt;="&amp;C49,INDIRECT($C$47&amp;"!$D$4:$D$250"),$B$1),NA())</f>
        <v>#N/A</v>
      </c>
      <c r="D54" s="22" t="e">
        <f t="shared" ref="D54:G54" ca="1" si="34">IFERROR(AVERAGEIFS(INDIRECT($C$47&amp;"!$AB$4:$AB$250"),INDIRECT($C$47&amp;"!$E$4:$E$250"),"&lt;="&amp;D50,INDIRECT($C$47&amp;"!$E$4:$E$250"),"&gt;="&amp;D49,INDIRECT($C$47&amp;"!$D$4:$D$250"),$B$1),NA())</f>
        <v>#N/A</v>
      </c>
      <c r="E54" s="22" t="e">
        <f t="shared" ca="1" si="34"/>
        <v>#N/A</v>
      </c>
      <c r="F54" s="22" t="e">
        <f t="shared" ca="1" si="34"/>
        <v>#N/A</v>
      </c>
      <c r="G54" s="22" t="e">
        <f t="shared" ca="1" si="34"/>
        <v>#N/A</v>
      </c>
      <c r="H54" s="22" t="e">
        <f ca="1">IFERROR(AVERAGEIFS(INDIRECT($H$47&amp;"!$AB$4:$AB$250"),INDIRECT($H$47&amp;"!$E$4:$E$250"),"&lt;="&amp;H50,INDIRECT($H$47&amp;"!$E$4:$E$250"),"&gt;="&amp;H49,INDIRECT($H$47&amp;"!$D$4:$D$250"),$B$1),NA())</f>
        <v>#N/A</v>
      </c>
      <c r="I54" s="22" t="e">
        <f t="shared" ref="I54:L54" ca="1" si="35">IFERROR(AVERAGEIFS(INDIRECT($H$47&amp;"!$AB$4:$AB$250"),INDIRECT($H$47&amp;"!$E$4:$E$250"),"&lt;="&amp;I50,INDIRECT($H$47&amp;"!$E$4:$E$250"),"&gt;="&amp;I49,INDIRECT($H$47&amp;"!$D$4:$D$250"),$B$1),NA())</f>
        <v>#N/A</v>
      </c>
      <c r="J54" s="22" t="e">
        <f t="shared" ca="1" si="35"/>
        <v>#N/A</v>
      </c>
      <c r="K54" s="22" t="e">
        <f t="shared" ca="1" si="35"/>
        <v>#N/A</v>
      </c>
      <c r="L54" s="22" t="e">
        <f t="shared" ca="1" si="35"/>
        <v>#N/A</v>
      </c>
    </row>
    <row r="55" spans="1:12" ht="15.75">
      <c r="A55" s="94" t="s">
        <v>2720</v>
      </c>
      <c r="B55" s="38" t="str">
        <f>IF(INSTRUCTIONS!$B25="",INSTRUCTIONS!$A25,INSTRUCTIONS!$B25)</f>
        <v xml:space="preserve">Question 1: </v>
      </c>
      <c r="C55" s="62" t="e">
        <f ca="1">IF(C$51&gt;0,COUNTIFS(INDIRECT($C$47&amp;"!$h$4:$h$250"),"NO",INDIRECT($C$47&amp;"!$E$4:$E$250"),"&lt;="&amp;C$50,INDIRECT($C$47&amp;"!$E$4:$E$250"),"&gt;="&amp;C$49,INDIRECT($C$47&amp;"!$D$4:$D$250"),$B$1),NA())</f>
        <v>#N/A</v>
      </c>
      <c r="D55" s="62" t="e">
        <f ca="1">IF(D$51&gt;0,COUNTIFS(INDIRECT($C$47&amp;"!$h$4:$h$250"),"NO",INDIRECT($C$47&amp;"!$E$4:$E$250"),"&lt;="&amp;D$50,INDIRECT($C$47&amp;"!$E$4:$E$250"),"&gt;="&amp;D$49,INDIRECT($C$47&amp;"!$D$4:$D$250"),$B$1),NA())</f>
        <v>#N/A</v>
      </c>
      <c r="E55" s="62" t="e">
        <f ca="1">IF(E$51&gt;0,COUNTIFS(INDIRECT($C$47&amp;"!$h$4:$h$250"),"NO",INDIRECT($C$47&amp;"!$E$4:$E$250"),"&lt;="&amp;E$50,INDIRECT($C$47&amp;"!$E$4:$E$250"),"&gt;="&amp;E$49,INDIRECT($C$47&amp;"!$D$4:$D$250"),$B$1),NA())</f>
        <v>#N/A</v>
      </c>
      <c r="F55" s="62" t="e">
        <f ca="1">IF(F$51&gt;0,COUNTIFS(INDIRECT($C$47&amp;"!$h$4:$h$250"),"NO",INDIRECT($C$47&amp;"!$E$4:$E$250"),"&lt;="&amp;F$50,INDIRECT($C$47&amp;"!$E$4:$E$250"),"&gt;="&amp;F$49,INDIRECT($C$47&amp;"!$D$4:$D$250"),$B$1),NA())</f>
        <v>#N/A</v>
      </c>
      <c r="G55" s="62" t="e">
        <f ca="1">IF(G$51&gt;0,COUNTIFS(INDIRECT($C$47&amp;"!$h$4:$h$250"),"NO",INDIRECT($C$47&amp;"!$E$4:$E$250"),"&lt;="&amp;G$50,INDIRECT($C$47&amp;"!$E$4:$E$250"),"&gt;="&amp;G$49,INDIRECT($C$47&amp;"!$D$4:$D$250"),$B$1),NA())</f>
        <v>#N/A</v>
      </c>
      <c r="H55" s="62" t="e">
        <f ca="1">IF(H$51&gt;0,COUNTIFS(INDIRECT($H$47&amp;"!$h$4:$h$250"),"NO",INDIRECT($H$47&amp;"!$E$4:$E$250"),"&lt;="&amp;H$50,INDIRECT($H$47&amp;"!$E$4:$E$250"),"&gt;="&amp;H$49,INDIRECT($H$47&amp;"!$D$4:$D$250"),$B$1),NA())</f>
        <v>#N/A</v>
      </c>
      <c r="I55" s="62" t="e">
        <f ca="1">IF(I$51&gt;0,COUNTIFS(INDIRECT($H$47&amp;"!$h$4:$h$250"),"NO",INDIRECT($H$47&amp;"!$E$4:$E$250"),"&lt;="&amp;I$50,INDIRECT($H$47&amp;"!$E$4:$E$250"),"&gt;="&amp;I$49,INDIRECT($H$47&amp;"!$D$4:$D$250"),$B$1),NA())</f>
        <v>#N/A</v>
      </c>
      <c r="J55" s="62" t="e">
        <f ca="1">IF(J$51&gt;0,COUNTIFS(INDIRECT($H$47&amp;"!$h$4:$h$250"),"NO",INDIRECT($H$47&amp;"!$E$4:$E$250"),"&lt;="&amp;J$50,INDIRECT($H$47&amp;"!$E$4:$E$250"),"&gt;="&amp;J$49,INDIRECT($H$47&amp;"!$D$4:$D$250"),$B$1),NA())</f>
        <v>#N/A</v>
      </c>
      <c r="K55" s="62" t="e">
        <f ca="1">IF(K$51&gt;0,COUNTIFS(INDIRECT($H$47&amp;"!$h$4:$h$250"),"NO",INDIRECT($H$47&amp;"!$E$4:$E$250"),"&lt;="&amp;K$50,INDIRECT($H$47&amp;"!$E$4:$E$250"),"&gt;="&amp;K$49,INDIRECT($H$47&amp;"!$D$4:$D$250"),$B$1),NA())</f>
        <v>#N/A</v>
      </c>
      <c r="L55" s="62" t="e">
        <f ca="1">IF(L$51&gt;0,COUNTIFS(INDIRECT($H$47&amp;"!$h$4:$h$250"),"NO",INDIRECT($H$47&amp;"!$E$4:$E$250"),"&lt;="&amp;L$50,INDIRECT($H$47&amp;"!$E$4:$E$250"),"&gt;="&amp;L$49,INDIRECT($H$47&amp;"!$D$4:$D$250"),$B$1),NA())</f>
        <v>#N/A</v>
      </c>
    </row>
    <row r="56" spans="1:12" ht="15.75">
      <c r="A56" s="94"/>
      <c r="B56" s="38" t="str">
        <f>IF(INSTRUCTIONS!$B26="",INSTRUCTIONS!$A26,INSTRUCTIONS!$B26)</f>
        <v xml:space="preserve">Question 2: </v>
      </c>
      <c r="C56" s="62" t="e">
        <f ca="1">IF(C$51&gt;0,COUNTIFS(INDIRECT($C$47&amp;"!$i$4:$i$250"),"NO",INDIRECT($C$47&amp;"!$E$4:$E$250"),"&lt;="&amp;C$50,INDIRECT($C$47&amp;"!$E$4:$E$250"),"&gt;="&amp;C$49,INDIRECT($C$47&amp;"!$D$4:$D$250"),$B$1),NA())</f>
        <v>#N/A</v>
      </c>
      <c r="D56" s="62" t="e">
        <f ca="1">IF(D$51&gt;0,COUNTIFS(INDIRECT($C$47&amp;"!$i$4:$i$250"),"NO",INDIRECT($C$47&amp;"!$E$4:$E$250"),"&lt;="&amp;D$50,INDIRECT($C$47&amp;"!$E$4:$E$250"),"&gt;="&amp;D$49,INDIRECT($C$47&amp;"!$D$4:$D$250"),$B$1),NA())</f>
        <v>#N/A</v>
      </c>
      <c r="E56" s="62" t="e">
        <f ca="1">IF(E$51&gt;0,COUNTIFS(INDIRECT($C$47&amp;"!$i$4:$i$250"),"NO",INDIRECT($C$47&amp;"!$E$4:$E$250"),"&lt;="&amp;E$50,INDIRECT($C$47&amp;"!$E$4:$E$250"),"&gt;="&amp;E$49,INDIRECT($C$47&amp;"!$D$4:$D$250"),$B$1),NA())</f>
        <v>#N/A</v>
      </c>
      <c r="F56" s="62" t="e">
        <f ca="1">IF(F$51&gt;0,COUNTIFS(INDIRECT($C$47&amp;"!$i$4:$i$250"),"NO",INDIRECT($C$47&amp;"!$E$4:$E$250"),"&lt;="&amp;F$50,INDIRECT($C$47&amp;"!$E$4:$E$250"),"&gt;="&amp;F$49,INDIRECT($C$47&amp;"!$D$4:$D$250"),$B$1),NA())</f>
        <v>#N/A</v>
      </c>
      <c r="G56" s="62" t="e">
        <f ca="1">IF(G$51&gt;0,COUNTIFS(INDIRECT($C$47&amp;"!$i$4:$i$250"),"NO",INDIRECT($C$47&amp;"!$E$4:$E$250"),"&lt;="&amp;G$50,INDIRECT($C$47&amp;"!$E$4:$E$250"),"&gt;="&amp;G$49,INDIRECT($C$47&amp;"!$D$4:$D$250"),$B$1),NA())</f>
        <v>#N/A</v>
      </c>
      <c r="H56" s="62" t="e">
        <f ca="1">IF(H$51&gt;0,COUNTIFS(INDIRECT($H$47&amp;"!$i$4:$i$250"),"NO",INDIRECT($H$47&amp;"!$E$4:$E$250"),"&lt;="&amp;H$50,INDIRECT($H$47&amp;"!$E$4:$E$250"),"&gt;="&amp;H$49,INDIRECT($H$47&amp;"!$D$4:$D$250"),$B$1),NA())</f>
        <v>#N/A</v>
      </c>
      <c r="I56" s="62" t="e">
        <f ca="1">IF(I$51&gt;0,COUNTIFS(INDIRECT($H$47&amp;"!$i$4:$i$250"),"NO",INDIRECT($H$47&amp;"!$E$4:$E$250"),"&lt;="&amp;I$50,INDIRECT($H$47&amp;"!$E$4:$E$250"),"&gt;="&amp;I$49,INDIRECT($H$47&amp;"!$D$4:$D$250"),$B$1),NA())</f>
        <v>#N/A</v>
      </c>
      <c r="J56" s="62" t="e">
        <f ca="1">IF(J$51&gt;0,COUNTIFS(INDIRECT($H$47&amp;"!$i$4:$i$250"),"NO",INDIRECT($H$47&amp;"!$E$4:$E$250"),"&lt;="&amp;J$50,INDIRECT($H$47&amp;"!$E$4:$E$250"),"&gt;="&amp;J$49,INDIRECT($H$47&amp;"!$D$4:$D$250"),$B$1),NA())</f>
        <v>#N/A</v>
      </c>
      <c r="K56" s="62" t="e">
        <f ca="1">IF(K$51&gt;0,COUNTIFS(INDIRECT($H$47&amp;"!$i$4:$i$250"),"NO",INDIRECT($H$47&amp;"!$E$4:$E$250"),"&lt;="&amp;K$50,INDIRECT($H$47&amp;"!$E$4:$E$250"),"&gt;="&amp;K$49,INDIRECT($H$47&amp;"!$D$4:$D$250"),$B$1),NA())</f>
        <v>#N/A</v>
      </c>
      <c r="L56" s="62" t="e">
        <f ca="1">IF(L$51&gt;0,COUNTIFS(INDIRECT($H$47&amp;"!$i$4:$i$250"),"NO",INDIRECT($H$47&amp;"!$E$4:$E$250"),"&lt;="&amp;L$50,INDIRECT($H$47&amp;"!$E$4:$E$250"),"&gt;="&amp;L$49,INDIRECT($H$47&amp;"!$D$4:$D$250"),$B$1),NA())</f>
        <v>#N/A</v>
      </c>
    </row>
    <row r="57" spans="1:12" ht="15.75">
      <c r="A57" s="94"/>
      <c r="B57" s="38" t="str">
        <f>IF(INSTRUCTIONS!$B27="",INSTRUCTIONS!$A27,INSTRUCTIONS!$B27)</f>
        <v xml:space="preserve">Question 3: </v>
      </c>
      <c r="C57" s="62" t="e">
        <f ca="1">IF(C$51&gt;0,COUNTIFS(INDIRECT($C$47&amp;"!$j$4:$j$250"),"NO",INDIRECT($C$47&amp;"!$E$4:$E$250"),"&lt;="&amp;C$50,INDIRECT($C$47&amp;"!$E$4:$E$250"),"&gt;="&amp;C$49,INDIRECT($C$47&amp;"!$D$4:$D$250"),$B$1),NA())</f>
        <v>#N/A</v>
      </c>
      <c r="D57" s="62" t="e">
        <f ca="1">IF(D$51&gt;0,COUNTIFS(INDIRECT($C$47&amp;"!$j$4:$j$250"),"NO",INDIRECT($C$47&amp;"!$E$4:$E$250"),"&lt;="&amp;D$50,INDIRECT($C$47&amp;"!$E$4:$E$250"),"&gt;="&amp;D$49,INDIRECT($C$47&amp;"!$D$4:$D$250"),$B$1),NA())</f>
        <v>#N/A</v>
      </c>
      <c r="E57" s="62" t="e">
        <f ca="1">IF(E$51&gt;0,COUNTIFS(INDIRECT($C$47&amp;"!$j$4:$j$250"),"NO",INDIRECT($C$47&amp;"!$E$4:$E$250"),"&lt;="&amp;E$50,INDIRECT($C$47&amp;"!$E$4:$E$250"),"&gt;="&amp;E$49,INDIRECT($C$47&amp;"!$D$4:$D$250"),$B$1),NA())</f>
        <v>#N/A</v>
      </c>
      <c r="F57" s="62" t="e">
        <f ca="1">IF(F$51&gt;0,COUNTIFS(INDIRECT($C$47&amp;"!$j$4:$j$250"),"NO",INDIRECT($C$47&amp;"!$E$4:$E$250"),"&lt;="&amp;F$50,INDIRECT($C$47&amp;"!$E$4:$E$250"),"&gt;="&amp;F$49,INDIRECT($C$47&amp;"!$D$4:$D$250"),$B$1),NA())</f>
        <v>#N/A</v>
      </c>
      <c r="G57" s="62" t="e">
        <f ca="1">IF(G$51&gt;0,COUNTIFS(INDIRECT($C$47&amp;"!$j$4:$j$250"),"NO",INDIRECT($C$47&amp;"!$E$4:$E$250"),"&lt;="&amp;G$50,INDIRECT($C$47&amp;"!$E$4:$E$250"),"&gt;="&amp;G$49,INDIRECT($C$47&amp;"!$D$4:$D$250"),$B$1),NA())</f>
        <v>#N/A</v>
      </c>
      <c r="H57" s="62" t="e">
        <f ca="1">IF(H$51&gt;0,COUNTIFS(INDIRECT($H$47&amp;"!$j$4:$j$250"),"NO",INDIRECT($H$47&amp;"!$E$4:$E$250"),"&lt;="&amp;H$50,INDIRECT($H$47&amp;"!$E$4:$E$250"),"&gt;="&amp;H$49,INDIRECT($H$47&amp;"!$D$4:$D$250"),$B$1),NA())</f>
        <v>#N/A</v>
      </c>
      <c r="I57" s="62" t="e">
        <f ca="1">IF(I$51&gt;0,COUNTIFS(INDIRECT($H$47&amp;"!$j$4:$j$250"),"NO",INDIRECT($H$47&amp;"!$E$4:$E$250"),"&lt;="&amp;I$50,INDIRECT($H$47&amp;"!$E$4:$E$250"),"&gt;="&amp;I$49,INDIRECT($H$47&amp;"!$D$4:$D$250"),$B$1),NA())</f>
        <v>#N/A</v>
      </c>
      <c r="J57" s="62" t="e">
        <f ca="1">IF(J$51&gt;0,COUNTIFS(INDIRECT($H$47&amp;"!$j$4:$j$250"),"NO",INDIRECT($H$47&amp;"!$E$4:$E$250"),"&lt;="&amp;J$50,INDIRECT($H$47&amp;"!$E$4:$E$250"),"&gt;="&amp;J$49,INDIRECT($H$47&amp;"!$D$4:$D$250"),$B$1),NA())</f>
        <v>#N/A</v>
      </c>
      <c r="K57" s="62" t="e">
        <f ca="1">IF(K$51&gt;0,COUNTIFS(INDIRECT($H$47&amp;"!$j$4:$j$250"),"NO",INDIRECT($H$47&amp;"!$E$4:$E$250"),"&lt;="&amp;K$50,INDIRECT($H$47&amp;"!$E$4:$E$250"),"&gt;="&amp;K$49,INDIRECT($H$47&amp;"!$D$4:$D$250"),$B$1),NA())</f>
        <v>#N/A</v>
      </c>
      <c r="L57" s="62" t="e">
        <f ca="1">IF(L$51&gt;0,COUNTIFS(INDIRECT($H$47&amp;"!$j$4:$j$250"),"NO",INDIRECT($H$47&amp;"!$E$4:$E$250"),"&lt;="&amp;L$50,INDIRECT($H$47&amp;"!$E$4:$E$250"),"&gt;="&amp;L$49,INDIRECT($H$47&amp;"!$D$4:$D$250"),$B$1),NA())</f>
        <v>#N/A</v>
      </c>
    </row>
    <row r="58" spans="1:12" ht="15.75">
      <c r="A58" s="94"/>
      <c r="B58" s="38" t="str">
        <f>IF(INSTRUCTIONS!$B28="",INSTRUCTIONS!$A28,INSTRUCTIONS!$B28)</f>
        <v xml:space="preserve">Question 4: </v>
      </c>
      <c r="C58" s="62" t="e">
        <f ca="1">IF(C$51&gt;0,COUNTIFS(INDIRECT($C$47&amp;"!$k$4:$k$250"),"NO",INDIRECT($C$47&amp;"!$E$4:$E$250"),"&lt;="&amp;C$50,INDIRECT($C$47&amp;"!$E$4:$E$250"),"&gt;="&amp;C$49,INDIRECT($C$47&amp;"!$D$4:$D$250"),$B$1),NA())</f>
        <v>#N/A</v>
      </c>
      <c r="D58" s="62" t="e">
        <f ca="1">IF(D$51&gt;0,COUNTIFS(INDIRECT($C$47&amp;"!$k$4:$k$250"),"NO",INDIRECT($C$47&amp;"!$E$4:$E$250"),"&lt;="&amp;D$50,INDIRECT($C$47&amp;"!$E$4:$E$250"),"&gt;="&amp;D$49,INDIRECT($C$47&amp;"!$D$4:$D$250"),$B$1),NA())</f>
        <v>#N/A</v>
      </c>
      <c r="E58" s="62" t="e">
        <f ca="1">IF(E$51&gt;0,COUNTIFS(INDIRECT($C$47&amp;"!$k$4:$k$250"),"NO",INDIRECT($C$47&amp;"!$E$4:$E$250"),"&lt;="&amp;E$50,INDIRECT($C$47&amp;"!$E$4:$E$250"),"&gt;="&amp;E$49,INDIRECT($C$47&amp;"!$D$4:$D$250"),$B$1),NA())</f>
        <v>#N/A</v>
      </c>
      <c r="F58" s="62" t="e">
        <f ca="1">IF(F$51&gt;0,COUNTIFS(INDIRECT($C$47&amp;"!$k$4:$k$250"),"NO",INDIRECT($C$47&amp;"!$E$4:$E$250"),"&lt;="&amp;F$50,INDIRECT($C$47&amp;"!$E$4:$E$250"),"&gt;="&amp;F$49,INDIRECT($C$47&amp;"!$D$4:$D$250"),$B$1),NA())</f>
        <v>#N/A</v>
      </c>
      <c r="G58" s="62" t="e">
        <f ca="1">IF(G$51&gt;0,COUNTIFS(INDIRECT($C$47&amp;"!$k$4:$k$250"),"NO",INDIRECT($C$47&amp;"!$E$4:$E$250"),"&lt;="&amp;G$50,INDIRECT($C$47&amp;"!$E$4:$E$250"),"&gt;="&amp;G$49,INDIRECT($C$47&amp;"!$D$4:$D$250"),$B$1),NA())</f>
        <v>#N/A</v>
      </c>
      <c r="H58" s="62" t="e">
        <f ca="1">IF(H$51&gt;0,COUNTIFS(INDIRECT($H$47&amp;"!$k$4:$k$250"),"NO",INDIRECT($H$47&amp;"!$E$4:$E$250"),"&lt;="&amp;H$50,INDIRECT($H$47&amp;"!$E$4:$E$250"),"&gt;="&amp;H$49,INDIRECT($H$47&amp;"!$D$4:$D$250"),$B$1),NA())</f>
        <v>#N/A</v>
      </c>
      <c r="I58" s="62" t="e">
        <f ca="1">IF(I$51&gt;0,COUNTIFS(INDIRECT($H$47&amp;"!$k$4:$k$250"),"NO",INDIRECT($H$47&amp;"!$E$4:$E$250"),"&lt;="&amp;I$50,INDIRECT($H$47&amp;"!$E$4:$E$250"),"&gt;="&amp;I$49,INDIRECT($H$47&amp;"!$D$4:$D$250"),$B$1),NA())</f>
        <v>#N/A</v>
      </c>
      <c r="J58" s="62" t="e">
        <f ca="1">IF(J$51&gt;0,COUNTIFS(INDIRECT($H$47&amp;"!$k$4:$k$250"),"NO",INDIRECT($H$47&amp;"!$E$4:$E$250"),"&lt;="&amp;J$50,INDIRECT($H$47&amp;"!$E$4:$E$250"),"&gt;="&amp;J$49,INDIRECT($H$47&amp;"!$D$4:$D$250"),$B$1),NA())</f>
        <v>#N/A</v>
      </c>
      <c r="K58" s="62" t="e">
        <f ca="1">IF(K$51&gt;0,COUNTIFS(INDIRECT($H$47&amp;"!$k$4:$k$250"),"NO",INDIRECT($H$47&amp;"!$E$4:$E$250"),"&lt;="&amp;K$50,INDIRECT($H$47&amp;"!$E$4:$E$250"),"&gt;="&amp;K$49,INDIRECT($H$47&amp;"!$D$4:$D$250"),$B$1),NA())</f>
        <v>#N/A</v>
      </c>
      <c r="L58" s="62" t="e">
        <f ca="1">IF(L$51&gt;0,COUNTIFS(INDIRECT($H$47&amp;"!$k$4:$k$250"),"NO",INDIRECT($H$47&amp;"!$E$4:$E$250"),"&lt;="&amp;L$50,INDIRECT($H$47&amp;"!$E$4:$E$250"),"&gt;="&amp;L$49,INDIRECT($H$47&amp;"!$D$4:$D$250"),$B$1),NA())</f>
        <v>#N/A</v>
      </c>
    </row>
    <row r="59" spans="1:12" ht="15.75">
      <c r="A59" s="94"/>
      <c r="B59" s="38" t="str">
        <f>IF(INSTRUCTIONS!$B29="",INSTRUCTIONS!$A29,INSTRUCTIONS!$B29)</f>
        <v xml:space="preserve">Question 5: </v>
      </c>
      <c r="C59" s="62" t="e">
        <f ca="1">IF(C$51&gt;0,COUNTIFS(INDIRECT($C$47&amp;"!$l$4:$l$250"),"NO",INDIRECT($C$47&amp;"!$E$4:$E$250"),"&lt;="&amp;C$50,INDIRECT($C$47&amp;"!$E$4:$E$250"),"&gt;="&amp;C$49,INDIRECT($C$47&amp;"!$D$4:$D$250"),$B$1),NA())</f>
        <v>#N/A</v>
      </c>
      <c r="D59" s="62" t="e">
        <f ca="1">IF(D$51&gt;0,COUNTIFS(INDIRECT($C$47&amp;"!$l$4:$l$250"),"NO",INDIRECT($C$47&amp;"!$E$4:$E$250"),"&lt;="&amp;D$50,INDIRECT($C$47&amp;"!$E$4:$E$250"),"&gt;="&amp;D$49,INDIRECT($C$47&amp;"!$D$4:$D$250"),$B$1),NA())</f>
        <v>#N/A</v>
      </c>
      <c r="E59" s="62" t="e">
        <f ca="1">IF(E$51&gt;0,COUNTIFS(INDIRECT($C$47&amp;"!$l$4:$l$250"),"NO",INDIRECT($C$47&amp;"!$E$4:$E$250"),"&lt;="&amp;E$50,INDIRECT($C$47&amp;"!$E$4:$E$250"),"&gt;="&amp;E$49,INDIRECT($C$47&amp;"!$D$4:$D$250"),$B$1),NA())</f>
        <v>#N/A</v>
      </c>
      <c r="F59" s="62" t="e">
        <f ca="1">IF(F$51&gt;0,COUNTIFS(INDIRECT($C$47&amp;"!$l$4:$l$250"),"NO",INDIRECT($C$47&amp;"!$E$4:$E$250"),"&lt;="&amp;F$50,INDIRECT($C$47&amp;"!$E$4:$E$250"),"&gt;="&amp;F$49,INDIRECT($C$47&amp;"!$D$4:$D$250"),$B$1),NA())</f>
        <v>#N/A</v>
      </c>
      <c r="G59" s="62" t="e">
        <f ca="1">IF(G$51&gt;0,COUNTIFS(INDIRECT($C$47&amp;"!$l$4:$l$250"),"NO",INDIRECT($C$47&amp;"!$E$4:$E$250"),"&lt;="&amp;G$50,INDIRECT($C$47&amp;"!$E$4:$E$250"),"&gt;="&amp;G$49,INDIRECT($C$47&amp;"!$D$4:$D$250"),$B$1),NA())</f>
        <v>#N/A</v>
      </c>
      <c r="H59" s="62" t="e">
        <f ca="1">IF(H$51&gt;0,COUNTIFS(INDIRECT($H$47&amp;"!$l$4:$l$250"),"NO",INDIRECT($H$47&amp;"!$E$4:$E$250"),"&lt;="&amp;H$50,INDIRECT($H$47&amp;"!$E$4:$E$250"),"&gt;="&amp;H$49,INDIRECT($H$47&amp;"!$D$4:$D$250"),$B$1),NA())</f>
        <v>#N/A</v>
      </c>
      <c r="I59" s="62" t="e">
        <f ca="1">IF(I$51&gt;0,COUNTIFS(INDIRECT($H$47&amp;"!$l$4:$l$250"),"NO",INDIRECT($H$47&amp;"!$E$4:$E$250"),"&lt;="&amp;I$50,INDIRECT($H$47&amp;"!$E$4:$E$250"),"&gt;="&amp;I$49,INDIRECT($H$47&amp;"!$D$4:$D$250"),$B$1),NA())</f>
        <v>#N/A</v>
      </c>
      <c r="J59" s="62" t="e">
        <f ca="1">IF(J$51&gt;0,COUNTIFS(INDIRECT($H$47&amp;"!$l$4:$l$250"),"NO",INDIRECT($H$47&amp;"!$E$4:$E$250"),"&lt;="&amp;J$50,INDIRECT($H$47&amp;"!$E$4:$E$250"),"&gt;="&amp;J$49,INDIRECT($H$47&amp;"!$D$4:$D$250"),$B$1),NA())</f>
        <v>#N/A</v>
      </c>
      <c r="K59" s="62" t="e">
        <f ca="1">IF(K$51&gt;0,COUNTIFS(INDIRECT($H$47&amp;"!$l$4:$l$250"),"NO",INDIRECT($H$47&amp;"!$E$4:$E$250"),"&lt;="&amp;K$50,INDIRECT($H$47&amp;"!$E$4:$E$250"),"&gt;="&amp;K$49,INDIRECT($H$47&amp;"!$D$4:$D$250"),$B$1),NA())</f>
        <v>#N/A</v>
      </c>
      <c r="L59" s="62" t="e">
        <f ca="1">IF(L$51&gt;0,COUNTIFS(INDIRECT($H$47&amp;"!$l$4:$l$250"),"NO",INDIRECT($H$47&amp;"!$E$4:$E$250"),"&lt;="&amp;L$50,INDIRECT($H$47&amp;"!$E$4:$E$250"),"&gt;="&amp;L$49,INDIRECT($H$47&amp;"!$D$4:$D$250"),$B$1),NA())</f>
        <v>#N/A</v>
      </c>
    </row>
    <row r="60" spans="1:12" ht="15.75">
      <c r="A60" s="94"/>
      <c r="B60" s="38" t="str">
        <f>IF(INSTRUCTIONS!$B30="",INSTRUCTIONS!$A30,INSTRUCTIONS!$B30)</f>
        <v xml:space="preserve">Question 6: </v>
      </c>
      <c r="C60" s="62" t="e">
        <f ca="1">IF(C$51&gt;0,COUNTIFS(INDIRECT($C$47&amp;"!$m$4:$m$250"),"NO",INDIRECT($C$47&amp;"!$E$4:$E$250"),"&lt;="&amp;C$50,INDIRECT($C$47&amp;"!$E$4:$E$250"),"&gt;="&amp;C$49,INDIRECT($C$47&amp;"!$D$4:$D$250"),$B$1),NA())</f>
        <v>#N/A</v>
      </c>
      <c r="D60" s="62" t="e">
        <f ca="1">IF(D$51&gt;0,COUNTIFS(INDIRECT($C$47&amp;"!$m$4:$m$250"),"NO",INDIRECT($C$47&amp;"!$E$4:$E$250"),"&lt;="&amp;D$50,INDIRECT($C$47&amp;"!$E$4:$E$250"),"&gt;="&amp;D$49,INDIRECT($C$47&amp;"!$D$4:$D$250"),$B$1),NA())</f>
        <v>#N/A</v>
      </c>
      <c r="E60" s="62" t="e">
        <f ca="1">IF(E$51&gt;0,COUNTIFS(INDIRECT($C$47&amp;"!$m$4:$m$250"),"NO",INDIRECT($C$47&amp;"!$E$4:$E$250"),"&lt;="&amp;E$50,INDIRECT($C$47&amp;"!$E$4:$E$250"),"&gt;="&amp;E$49,INDIRECT($C$47&amp;"!$D$4:$D$250"),$B$1),NA())</f>
        <v>#N/A</v>
      </c>
      <c r="F60" s="62" t="e">
        <f ca="1">IF(F$51&gt;0,COUNTIFS(INDIRECT($C$47&amp;"!$m$4:$m$250"),"NO",INDIRECT($C$47&amp;"!$E$4:$E$250"),"&lt;="&amp;F$50,INDIRECT($C$47&amp;"!$E$4:$E$250"),"&gt;="&amp;F$49,INDIRECT($C$47&amp;"!$D$4:$D$250"),$B$1),NA())</f>
        <v>#N/A</v>
      </c>
      <c r="G60" s="62" t="e">
        <f ca="1">IF(G$51&gt;0,COUNTIFS(INDIRECT($C$47&amp;"!$m$4:$m$250"),"NO",INDIRECT($C$47&amp;"!$E$4:$E$250"),"&lt;="&amp;G$50,INDIRECT($C$47&amp;"!$E$4:$E$250"),"&gt;="&amp;G$49,INDIRECT($C$47&amp;"!$D$4:$D$250"),$B$1),NA())</f>
        <v>#N/A</v>
      </c>
      <c r="H60" s="62" t="e">
        <f ca="1">IF(H$51&gt;0,COUNTIFS(INDIRECT($H$47&amp;"!$m$4:$m$250"),"NO",INDIRECT($H$47&amp;"!$E$4:$E$250"),"&lt;="&amp;H$50,INDIRECT($H$47&amp;"!$E$4:$E$250"),"&gt;="&amp;H$49,INDIRECT($H$47&amp;"!$D$4:$D$250"),$B$1),NA())</f>
        <v>#N/A</v>
      </c>
      <c r="I60" s="62" t="e">
        <f ca="1">IF(I$51&gt;0,COUNTIFS(INDIRECT($H$47&amp;"!$m$4:$m$250"),"NO",INDIRECT($H$47&amp;"!$E$4:$E$250"),"&lt;="&amp;I$50,INDIRECT($H$47&amp;"!$E$4:$E$250"),"&gt;="&amp;I$49,INDIRECT($H$47&amp;"!$D$4:$D$250"),$B$1),NA())</f>
        <v>#N/A</v>
      </c>
      <c r="J60" s="62" t="e">
        <f ca="1">IF(J$51&gt;0,COUNTIFS(INDIRECT($H$47&amp;"!$m$4:$m$250"),"NO",INDIRECT($H$47&amp;"!$E$4:$E$250"),"&lt;="&amp;J$50,INDIRECT($H$47&amp;"!$E$4:$E$250"),"&gt;="&amp;J$49,INDIRECT($H$47&amp;"!$D$4:$D$250"),$B$1),NA())</f>
        <v>#N/A</v>
      </c>
      <c r="K60" s="62" t="e">
        <f ca="1">IF(K$51&gt;0,COUNTIFS(INDIRECT($H$47&amp;"!$m$4:$m$250"),"NO",INDIRECT($H$47&amp;"!$E$4:$E$250"),"&lt;="&amp;K$50,INDIRECT($H$47&amp;"!$E$4:$E$250"),"&gt;="&amp;K$49,INDIRECT($H$47&amp;"!$D$4:$D$250"),$B$1),NA())</f>
        <v>#N/A</v>
      </c>
      <c r="L60" s="62" t="e">
        <f ca="1">IF(L$51&gt;0,COUNTIFS(INDIRECT($H$47&amp;"!$m$4:$m$250"),"NO",INDIRECT($H$47&amp;"!$E$4:$E$250"),"&lt;="&amp;L$50,INDIRECT($H$47&amp;"!$E$4:$E$250"),"&gt;="&amp;L$49,INDIRECT($H$47&amp;"!$D$4:$D$250"),$B$1),NA())</f>
        <v>#N/A</v>
      </c>
    </row>
    <row r="61" spans="1:12" ht="15.75">
      <c r="A61" s="94"/>
      <c r="B61" s="38" t="str">
        <f>IF(INSTRUCTIONS!$B31="",INSTRUCTIONS!$A31,INSTRUCTIONS!$B31)</f>
        <v xml:space="preserve">Question 7: </v>
      </c>
      <c r="C61" s="62" t="e">
        <f ca="1">IF(C$51&gt;0,COUNTIFS(INDIRECT($C$47&amp;"!$n$4:$n$250"),"NO",INDIRECT($C$47&amp;"!$E$4:$E$250"),"&lt;="&amp;C$50,INDIRECT($C$47&amp;"!$E$4:$E$250"),"&gt;="&amp;C$49,INDIRECT($C$47&amp;"!$D$4:$D$250"),$B$1),NA())</f>
        <v>#N/A</v>
      </c>
      <c r="D61" s="62" t="e">
        <f ca="1">IF(D$51&gt;0,COUNTIFS(INDIRECT($C$47&amp;"!$n$4:$n$250"),"NO",INDIRECT($C$47&amp;"!$E$4:$E$250"),"&lt;="&amp;D$50,INDIRECT($C$47&amp;"!$E$4:$E$250"),"&gt;="&amp;D$49,INDIRECT($C$47&amp;"!$D$4:$D$250"),$B$1),NA())</f>
        <v>#N/A</v>
      </c>
      <c r="E61" s="62" t="e">
        <f ca="1">IF(E$51&gt;0,COUNTIFS(INDIRECT($C$47&amp;"!$n$4:$n$250"),"NO",INDIRECT($C$47&amp;"!$E$4:$E$250"),"&lt;="&amp;E$50,INDIRECT($C$47&amp;"!$E$4:$E$250"),"&gt;="&amp;E$49,INDIRECT($C$47&amp;"!$D$4:$D$250"),$B$1),NA())</f>
        <v>#N/A</v>
      </c>
      <c r="F61" s="62" t="e">
        <f ca="1">IF(F$51&gt;0,COUNTIFS(INDIRECT($C$47&amp;"!$n$4:$n$250"),"NO",INDIRECT($C$47&amp;"!$E$4:$E$250"),"&lt;="&amp;F$50,INDIRECT($C$47&amp;"!$E$4:$E$250"),"&gt;="&amp;F$49,INDIRECT($C$47&amp;"!$D$4:$D$250"),$B$1),NA())</f>
        <v>#N/A</v>
      </c>
      <c r="G61" s="62" t="e">
        <f ca="1">IF(G$51&gt;0,COUNTIFS(INDIRECT($C$47&amp;"!$n$4:$n$250"),"NO",INDIRECT($C$47&amp;"!$E$4:$E$250"),"&lt;="&amp;G$50,INDIRECT($C$47&amp;"!$E$4:$E$250"),"&gt;="&amp;G$49,INDIRECT($C$47&amp;"!$D$4:$D$250"),$B$1),NA())</f>
        <v>#N/A</v>
      </c>
      <c r="H61" s="62" t="e">
        <f ca="1">IF(H$51&gt;0,COUNTIFS(INDIRECT($H$47&amp;"!$n$4:$n$250"),"NO",INDIRECT($H$47&amp;"!$E$4:$E$250"),"&lt;="&amp;H$50,INDIRECT($H$47&amp;"!$E$4:$E$250"),"&gt;="&amp;H$49,INDIRECT($H$47&amp;"!$D$4:$D$250"),$B$1),NA())</f>
        <v>#N/A</v>
      </c>
      <c r="I61" s="62" t="e">
        <f ca="1">IF(I$51&gt;0,COUNTIFS(INDIRECT($H$47&amp;"!$n$4:$n$250"),"NO",INDIRECT($H$47&amp;"!$E$4:$E$250"),"&lt;="&amp;I$50,INDIRECT($H$47&amp;"!$E$4:$E$250"),"&gt;="&amp;I$49,INDIRECT($H$47&amp;"!$D$4:$D$250"),$B$1),NA())</f>
        <v>#N/A</v>
      </c>
      <c r="J61" s="62" t="e">
        <f ca="1">IF(J$51&gt;0,COUNTIFS(INDIRECT($H$47&amp;"!$n$4:$n$250"),"NO",INDIRECT($H$47&amp;"!$E$4:$E$250"),"&lt;="&amp;J$50,INDIRECT($H$47&amp;"!$E$4:$E$250"),"&gt;="&amp;J$49,INDIRECT($H$47&amp;"!$D$4:$D$250"),$B$1),NA())</f>
        <v>#N/A</v>
      </c>
      <c r="K61" s="62" t="e">
        <f ca="1">IF(K$51&gt;0,COUNTIFS(INDIRECT($H$47&amp;"!$n$4:$n$250"),"NO",INDIRECT($H$47&amp;"!$E$4:$E$250"),"&lt;="&amp;K$50,INDIRECT($H$47&amp;"!$E$4:$E$250"),"&gt;="&amp;K$49,INDIRECT($H$47&amp;"!$D$4:$D$250"),$B$1),NA())</f>
        <v>#N/A</v>
      </c>
      <c r="L61" s="62" t="e">
        <f ca="1">IF(L$51&gt;0,COUNTIFS(INDIRECT($H$47&amp;"!$n$4:$n$250"),"NO",INDIRECT($H$47&amp;"!$E$4:$E$250"),"&lt;="&amp;L$50,INDIRECT($H$47&amp;"!$E$4:$E$250"),"&gt;="&amp;L$49,INDIRECT($H$47&amp;"!$D$4:$D$250"),$B$1),NA())</f>
        <v>#N/A</v>
      </c>
    </row>
    <row r="62" spans="1:12" ht="15.75">
      <c r="A62" s="94"/>
      <c r="B62" s="38" t="str">
        <f>IF(INSTRUCTIONS!$B32="",INSTRUCTIONS!$A32,INSTRUCTIONS!$B32)</f>
        <v xml:space="preserve">Question 8: </v>
      </c>
      <c r="C62" s="62" t="e">
        <f ca="1">IF(C$51&gt;0,COUNTIFS(INDIRECT($C$47&amp;"!$o$4:$o$250"),"NO",INDIRECT($C$47&amp;"!$E$4:$E$250"),"&lt;="&amp;C$50,INDIRECT($C$47&amp;"!$E$4:$E$250"),"&gt;="&amp;C$49,INDIRECT($C$47&amp;"!$D$4:$D$250"),$B$1),NA())</f>
        <v>#N/A</v>
      </c>
      <c r="D62" s="62" t="e">
        <f ca="1">IF(D$51&gt;0,COUNTIFS(INDIRECT($C$47&amp;"!$o$4:$o$250"),"NO",INDIRECT($C$47&amp;"!$E$4:$E$250"),"&lt;="&amp;D$50,INDIRECT($C$47&amp;"!$E$4:$E$250"),"&gt;="&amp;D$49,INDIRECT($C$47&amp;"!$D$4:$D$250"),$B$1),NA())</f>
        <v>#N/A</v>
      </c>
      <c r="E62" s="62" t="e">
        <f ca="1">IF(E$51&gt;0,COUNTIFS(INDIRECT($C$47&amp;"!$o$4:$o$250"),"NO",INDIRECT($C$47&amp;"!$E$4:$E$250"),"&lt;="&amp;E$50,INDIRECT($C$47&amp;"!$E$4:$E$250"),"&gt;="&amp;E$49,INDIRECT($C$47&amp;"!$D$4:$D$250"),$B$1),NA())</f>
        <v>#N/A</v>
      </c>
      <c r="F62" s="62" t="e">
        <f ca="1">IF(F$51&gt;0,COUNTIFS(INDIRECT($C$47&amp;"!$o$4:$o$250"),"NO",INDIRECT($C$47&amp;"!$E$4:$E$250"),"&lt;="&amp;F$50,INDIRECT($C$47&amp;"!$E$4:$E$250"),"&gt;="&amp;F$49,INDIRECT($C$47&amp;"!$D$4:$D$250"),$B$1),NA())</f>
        <v>#N/A</v>
      </c>
      <c r="G62" s="62" t="e">
        <f ca="1">IF(G$51&gt;0,COUNTIFS(INDIRECT($C$47&amp;"!$o$4:$o$250"),"NO",INDIRECT($C$47&amp;"!$E$4:$E$250"),"&lt;="&amp;G$50,INDIRECT($C$47&amp;"!$E$4:$E$250"),"&gt;="&amp;G$49,INDIRECT($C$47&amp;"!$D$4:$D$250"),$B$1),NA())</f>
        <v>#N/A</v>
      </c>
      <c r="H62" s="62" t="e">
        <f ca="1">IF(H$51&gt;0,COUNTIFS(INDIRECT($H$47&amp;"!$o$4:$o$250"),"NO",INDIRECT($H$47&amp;"!$E$4:$E$250"),"&lt;="&amp;H$50,INDIRECT($H$47&amp;"!$E$4:$E$250"),"&gt;="&amp;H$49,INDIRECT($H$47&amp;"!$D$4:$D$250"),$B$1),NA())</f>
        <v>#N/A</v>
      </c>
      <c r="I62" s="62" t="e">
        <f ca="1">IF(I$51&gt;0,COUNTIFS(INDIRECT($H$47&amp;"!$o$4:$o$250"),"NO",INDIRECT($H$47&amp;"!$E$4:$E$250"),"&lt;="&amp;I$50,INDIRECT($H$47&amp;"!$E$4:$E$250"),"&gt;="&amp;I$49,INDIRECT($H$47&amp;"!$D$4:$D$250"),$B$1),NA())</f>
        <v>#N/A</v>
      </c>
      <c r="J62" s="62" t="e">
        <f ca="1">IF(J$51&gt;0,COUNTIFS(INDIRECT($H$47&amp;"!$o$4:$o$250"),"NO",INDIRECT($H$47&amp;"!$E$4:$E$250"),"&lt;="&amp;J$50,INDIRECT($H$47&amp;"!$E$4:$E$250"),"&gt;="&amp;J$49,INDIRECT($H$47&amp;"!$D$4:$D$250"),$B$1),NA())</f>
        <v>#N/A</v>
      </c>
      <c r="K62" s="62" t="e">
        <f ca="1">IF(K$51&gt;0,COUNTIFS(INDIRECT($H$47&amp;"!$o$4:$o$250"),"NO",INDIRECT($H$47&amp;"!$E$4:$E$250"),"&lt;="&amp;K$50,INDIRECT($H$47&amp;"!$E$4:$E$250"),"&gt;="&amp;K$49,INDIRECT($H$47&amp;"!$D$4:$D$250"),$B$1),NA())</f>
        <v>#N/A</v>
      </c>
      <c r="L62" s="62" t="e">
        <f ca="1">IF(L$51&gt;0,COUNTIFS(INDIRECT($H$47&amp;"!$o$4:$o$250"),"NO",INDIRECT($H$47&amp;"!$E$4:$E$250"),"&lt;="&amp;L$50,INDIRECT($H$47&amp;"!$E$4:$E$250"),"&gt;="&amp;L$49,INDIRECT($H$47&amp;"!$D$4:$D$250"),$B$1),NA())</f>
        <v>#N/A</v>
      </c>
    </row>
    <row r="63" spans="1:12" ht="15.75">
      <c r="A63" s="94"/>
      <c r="B63" s="38" t="str">
        <f>IF(INSTRUCTIONS!$B33="",INSTRUCTIONS!$A33,INSTRUCTIONS!$B33)</f>
        <v xml:space="preserve">Question 9: </v>
      </c>
      <c r="C63" s="62" t="e">
        <f ca="1">IF(C$51&gt;0,COUNTIFS(INDIRECT($C$47&amp;"!$p$4:$p$250"),"NO",INDIRECT($C$47&amp;"!$E$4:$E$250"),"&lt;="&amp;C$50,INDIRECT($C$47&amp;"!$E$4:$E$250"),"&gt;="&amp;C$49,INDIRECT($C$47&amp;"!$D$4:$D$250"),$B$1),NA())</f>
        <v>#N/A</v>
      </c>
      <c r="D63" s="62" t="e">
        <f ca="1">IF(D$51&gt;0,COUNTIFS(INDIRECT($C$47&amp;"!$p$4:$p$250"),"NO",INDIRECT($C$47&amp;"!$E$4:$E$250"),"&lt;="&amp;D$50,INDIRECT($C$47&amp;"!$E$4:$E$250"),"&gt;="&amp;D$49,INDIRECT($C$47&amp;"!$D$4:$D$250"),$B$1),NA())</f>
        <v>#N/A</v>
      </c>
      <c r="E63" s="62" t="e">
        <f ca="1">IF(E$51&gt;0,COUNTIFS(INDIRECT($C$47&amp;"!$p$4:$p$250"),"NO",INDIRECT($C$47&amp;"!$E$4:$E$250"),"&lt;="&amp;E$50,INDIRECT($C$47&amp;"!$E$4:$E$250"),"&gt;="&amp;E$49,INDIRECT($C$47&amp;"!$D$4:$D$250"),$B$1),NA())</f>
        <v>#N/A</v>
      </c>
      <c r="F63" s="62" t="e">
        <f ca="1">IF(F$51&gt;0,COUNTIFS(INDIRECT($C$47&amp;"!$p$4:$p$250"),"NO",INDIRECT($C$47&amp;"!$E$4:$E$250"),"&lt;="&amp;F$50,INDIRECT($C$47&amp;"!$E$4:$E$250"),"&gt;="&amp;F$49,INDIRECT($C$47&amp;"!$D$4:$D$250"),$B$1),NA())</f>
        <v>#N/A</v>
      </c>
      <c r="G63" s="62" t="e">
        <f ca="1">IF(G$51&gt;0,COUNTIFS(INDIRECT($C$47&amp;"!$p$4:$p$250"),"NO",INDIRECT($C$47&amp;"!$E$4:$E$250"),"&lt;="&amp;G$50,INDIRECT($C$47&amp;"!$E$4:$E$250"),"&gt;="&amp;G$49,INDIRECT($C$47&amp;"!$D$4:$D$250"),$B$1),NA())</f>
        <v>#N/A</v>
      </c>
      <c r="H63" s="62" t="e">
        <f ca="1">IF(H$51&gt;0,COUNTIFS(INDIRECT($H$47&amp;"!$p$4:$p$250"),"NO",INDIRECT($H$47&amp;"!$E$4:$E$250"),"&lt;="&amp;H$50,INDIRECT($H$47&amp;"!$E$4:$E$250"),"&gt;="&amp;H$49,INDIRECT($H$47&amp;"!$D$4:$D$250"),$B$1),NA())</f>
        <v>#N/A</v>
      </c>
      <c r="I63" s="62" t="e">
        <f ca="1">IF(I$51&gt;0,COUNTIFS(INDIRECT($H$47&amp;"!$p$4:$p$250"),"NO",INDIRECT($H$47&amp;"!$E$4:$E$250"),"&lt;="&amp;I$50,INDIRECT($H$47&amp;"!$E$4:$E$250"),"&gt;="&amp;I$49,INDIRECT($H$47&amp;"!$D$4:$D$250"),$B$1),NA())</f>
        <v>#N/A</v>
      </c>
      <c r="J63" s="62" t="e">
        <f ca="1">IF(J$51&gt;0,COUNTIFS(INDIRECT($H$47&amp;"!$p$4:$p$250"),"NO",INDIRECT($H$47&amp;"!$E$4:$E$250"),"&lt;="&amp;J$50,INDIRECT($H$47&amp;"!$E$4:$E$250"),"&gt;="&amp;J$49,INDIRECT($H$47&amp;"!$D$4:$D$250"),$B$1),NA())</f>
        <v>#N/A</v>
      </c>
      <c r="K63" s="62" t="e">
        <f ca="1">IF(K$51&gt;0,COUNTIFS(INDIRECT($H$47&amp;"!$p$4:$p$250"),"NO",INDIRECT($H$47&amp;"!$E$4:$E$250"),"&lt;="&amp;K$50,INDIRECT($H$47&amp;"!$E$4:$E$250"),"&gt;="&amp;K$49,INDIRECT($H$47&amp;"!$D$4:$D$250"),$B$1),NA())</f>
        <v>#N/A</v>
      </c>
      <c r="L63" s="62" t="e">
        <f ca="1">IF(L$51&gt;0,COUNTIFS(INDIRECT($H$47&amp;"!$p$4:$p$250"),"NO",INDIRECT($H$47&amp;"!$E$4:$E$250"),"&lt;="&amp;L$50,INDIRECT($H$47&amp;"!$E$4:$E$250"),"&gt;="&amp;L$49,INDIRECT($H$47&amp;"!$D$4:$D$250"),$B$1),NA())</f>
        <v>#N/A</v>
      </c>
    </row>
    <row r="64" spans="1:12" ht="15.75">
      <c r="A64" s="94"/>
      <c r="B64" s="38" t="str">
        <f>IF(INSTRUCTIONS!$B34="",INSTRUCTIONS!$A34,INSTRUCTIONS!$B34)</f>
        <v xml:space="preserve">Question 10: </v>
      </c>
      <c r="C64" s="62" t="e">
        <f ca="1">IF(C$51&gt;0,COUNTIFS(INDIRECT($C$47&amp;"!$q$4:$q$250"),"NO",INDIRECT($C$47&amp;"!$E$4:$E$250"),"&lt;="&amp;C$50,INDIRECT($C$47&amp;"!$E$4:$E$250"),"&gt;="&amp;C$49,INDIRECT($C$47&amp;"!$D$4:$D$250"),$B$1),NA())</f>
        <v>#N/A</v>
      </c>
      <c r="D64" s="62" t="e">
        <f ca="1">IF(D$51&gt;0,COUNTIFS(INDIRECT($C$47&amp;"!$q$4:$q$250"),"NO",INDIRECT($C$47&amp;"!$E$4:$E$250"),"&lt;="&amp;D$50,INDIRECT($C$47&amp;"!$E$4:$E$250"),"&gt;="&amp;D$49,INDIRECT($C$47&amp;"!$D$4:$D$250"),$B$1),NA())</f>
        <v>#N/A</v>
      </c>
      <c r="E64" s="62" t="e">
        <f ca="1">IF(E$51&gt;0,COUNTIFS(INDIRECT($C$47&amp;"!$q$4:$q$250"),"NO",INDIRECT($C$47&amp;"!$E$4:$E$250"),"&lt;="&amp;E$50,INDIRECT($C$47&amp;"!$E$4:$E$250"),"&gt;="&amp;E$49,INDIRECT($C$47&amp;"!$D$4:$D$250"),$B$1),NA())</f>
        <v>#N/A</v>
      </c>
      <c r="F64" s="62" t="e">
        <f ca="1">IF(F$51&gt;0,COUNTIFS(INDIRECT($C$47&amp;"!$q$4:$q$250"),"NO",INDIRECT($C$47&amp;"!$E$4:$E$250"),"&lt;="&amp;F$50,INDIRECT($C$47&amp;"!$E$4:$E$250"),"&gt;="&amp;F$49,INDIRECT($C$47&amp;"!$D$4:$D$250"),$B$1),NA())</f>
        <v>#N/A</v>
      </c>
      <c r="G64" s="62" t="e">
        <f ca="1">IF(G$51&gt;0,COUNTIFS(INDIRECT($C$47&amp;"!$q$4:$q$250"),"NO",INDIRECT($C$47&amp;"!$E$4:$E$250"),"&lt;="&amp;G$50,INDIRECT($C$47&amp;"!$E$4:$E$250"),"&gt;="&amp;G$49,INDIRECT($C$47&amp;"!$D$4:$D$250"),$B$1),NA())</f>
        <v>#N/A</v>
      </c>
      <c r="H64" s="62" t="e">
        <f ca="1">IF(H$51&gt;0,COUNTIFS(INDIRECT($H$47&amp;"!$q$4:$q$250"),"NO",INDIRECT($H$47&amp;"!$E$4:$E$250"),"&lt;="&amp;H$50,INDIRECT($H$47&amp;"!$E$4:$E$250"),"&gt;="&amp;H$49,INDIRECT($H$47&amp;"!$D$4:$D$250"),$B$1),NA())</f>
        <v>#N/A</v>
      </c>
      <c r="I64" s="62" t="e">
        <f ca="1">IF(I$51&gt;0,COUNTIFS(INDIRECT($H$47&amp;"!$q$4:$q$250"),"NO",INDIRECT($H$47&amp;"!$E$4:$E$250"),"&lt;="&amp;I$50,INDIRECT($H$47&amp;"!$E$4:$E$250"),"&gt;="&amp;I$49,INDIRECT($H$47&amp;"!$D$4:$D$250"),$B$1),NA())</f>
        <v>#N/A</v>
      </c>
      <c r="J64" s="62" t="e">
        <f ca="1">IF(J$51&gt;0,COUNTIFS(INDIRECT($H$47&amp;"!$q$4:$q$250"),"NO",INDIRECT($H$47&amp;"!$E$4:$E$250"),"&lt;="&amp;J$50,INDIRECT($H$47&amp;"!$E$4:$E$250"),"&gt;="&amp;J$49,INDIRECT($H$47&amp;"!$D$4:$D$250"),$B$1),NA())</f>
        <v>#N/A</v>
      </c>
      <c r="K64" s="62" t="e">
        <f ca="1">IF(K$51&gt;0,COUNTIFS(INDIRECT($H$47&amp;"!$q$4:$q$250"),"NO",INDIRECT($H$47&amp;"!$E$4:$E$250"),"&lt;="&amp;K$50,INDIRECT($H$47&amp;"!$E$4:$E$250"),"&gt;="&amp;K$49,INDIRECT($H$47&amp;"!$D$4:$D$250"),$B$1),NA())</f>
        <v>#N/A</v>
      </c>
      <c r="L64" s="62" t="e">
        <f ca="1">IF(L$51&gt;0,COUNTIFS(INDIRECT($H$47&amp;"!$q$4:$q$250"),"NO",INDIRECT($H$47&amp;"!$E$4:$E$250"),"&lt;="&amp;L$50,INDIRECT($H$47&amp;"!$E$4:$E$250"),"&gt;="&amp;L$49,INDIRECT($H$47&amp;"!$D$4:$D$250"),$B$1),NA())</f>
        <v>#N/A</v>
      </c>
    </row>
    <row r="65" spans="1:12" ht="15.75">
      <c r="A65" s="94"/>
      <c r="B65" s="38" t="str">
        <f>IF(INSTRUCTIONS!$B35="",INSTRUCTIONS!$A35,INSTRUCTIONS!$B35)</f>
        <v xml:space="preserve">Question 11: </v>
      </c>
      <c r="C65" s="62" t="e">
        <f ca="1">IF(C$51&gt;0,COUNTIFS(INDIRECT($C$47&amp;"!$r$4:$r$250"),"NO",INDIRECT($C$47&amp;"!$E$4:$E$250"),"&lt;="&amp;C$50,INDIRECT($C$47&amp;"!$E$4:$E$250"),"&gt;="&amp;C$49,INDIRECT($C$47&amp;"!$D$4:$D$250"),$B$1),NA())</f>
        <v>#N/A</v>
      </c>
      <c r="D65" s="62" t="e">
        <f ca="1">IF(D$51&gt;0,COUNTIFS(INDIRECT($C$47&amp;"!$r$4:$r$250"),"NO",INDIRECT($C$47&amp;"!$E$4:$E$250"),"&lt;="&amp;D$50,INDIRECT($C$47&amp;"!$E$4:$E$250"),"&gt;="&amp;D$49,INDIRECT($C$47&amp;"!$D$4:$D$250"),$B$1),NA())</f>
        <v>#N/A</v>
      </c>
      <c r="E65" s="62" t="e">
        <f ca="1">IF(E$51&gt;0,COUNTIFS(INDIRECT($C$47&amp;"!$r$4:$r$250"),"NO",INDIRECT($C$47&amp;"!$E$4:$E$250"),"&lt;="&amp;E$50,INDIRECT($C$47&amp;"!$E$4:$E$250"),"&gt;="&amp;E$49,INDIRECT($C$47&amp;"!$D$4:$D$250"),$B$1),NA())</f>
        <v>#N/A</v>
      </c>
      <c r="F65" s="62" t="e">
        <f ca="1">IF(F$51&gt;0,COUNTIFS(INDIRECT($C$47&amp;"!$r$4:$r$250"),"NO",INDIRECT($C$47&amp;"!$E$4:$E$250"),"&lt;="&amp;F$50,INDIRECT($C$47&amp;"!$E$4:$E$250"),"&gt;="&amp;F$49,INDIRECT($C$47&amp;"!$D$4:$D$250"),$B$1),NA())</f>
        <v>#N/A</v>
      </c>
      <c r="G65" s="62" t="e">
        <f ca="1">IF(G$51&gt;0,COUNTIFS(INDIRECT($C$47&amp;"!$r$4:$r$250"),"NO",INDIRECT($C$47&amp;"!$E$4:$E$250"),"&lt;="&amp;G$50,INDIRECT($C$47&amp;"!$E$4:$E$250"),"&gt;="&amp;G$49,INDIRECT($C$47&amp;"!$D$4:$D$250"),$B$1),NA())</f>
        <v>#N/A</v>
      </c>
      <c r="H65" s="62" t="e">
        <f ca="1">IF(H$51&gt;0,COUNTIFS(INDIRECT($H$47&amp;"!$r$4:$r$250"),"NO",INDIRECT($H$47&amp;"!$E$4:$E$250"),"&lt;="&amp;H$50,INDIRECT($H$47&amp;"!$E$4:$E$250"),"&gt;="&amp;H$49,INDIRECT($H$47&amp;"!$D$4:$D$250"),$B$1),NA())</f>
        <v>#N/A</v>
      </c>
      <c r="I65" s="62" t="e">
        <f ca="1">IF(I$51&gt;0,COUNTIFS(INDIRECT($H$47&amp;"!$r$4:$r$250"),"NO",INDIRECT($H$47&amp;"!$E$4:$E$250"),"&lt;="&amp;I$50,INDIRECT($H$47&amp;"!$E$4:$E$250"),"&gt;="&amp;I$49,INDIRECT($H$47&amp;"!$D$4:$D$250"),$B$1),NA())</f>
        <v>#N/A</v>
      </c>
      <c r="J65" s="62" t="e">
        <f ca="1">IF(J$51&gt;0,COUNTIFS(INDIRECT($H$47&amp;"!$r$4:$r$250"),"NO",INDIRECT($H$47&amp;"!$E$4:$E$250"),"&lt;="&amp;J$50,INDIRECT($H$47&amp;"!$E$4:$E$250"),"&gt;="&amp;J$49,INDIRECT($H$47&amp;"!$D$4:$D$250"),$B$1),NA())</f>
        <v>#N/A</v>
      </c>
      <c r="K65" s="62" t="e">
        <f ca="1">IF(K$51&gt;0,COUNTIFS(INDIRECT($H$47&amp;"!$r$4:$r$250"),"NO",INDIRECT($H$47&amp;"!$E$4:$E$250"),"&lt;="&amp;K$50,INDIRECT($H$47&amp;"!$E$4:$E$250"),"&gt;="&amp;K$49,INDIRECT($H$47&amp;"!$D$4:$D$250"),$B$1),NA())</f>
        <v>#N/A</v>
      </c>
      <c r="L65" s="62" t="e">
        <f ca="1">IF(L$51&gt;0,COUNTIFS(INDIRECT($H$47&amp;"!$r$4:$r$250"),"NO",INDIRECT($H$47&amp;"!$E$4:$E$250"),"&lt;="&amp;L$50,INDIRECT($H$47&amp;"!$E$4:$E$250"),"&gt;="&amp;L$49,INDIRECT($H$47&amp;"!$D$4:$D$250"),$B$1),NA())</f>
        <v>#N/A</v>
      </c>
    </row>
    <row r="66" spans="1:12" ht="15.75">
      <c r="A66" s="94"/>
      <c r="B66" s="38" t="str">
        <f>IF(INSTRUCTIONS!$B36="",INSTRUCTIONS!$A36,INSTRUCTIONS!$B36)</f>
        <v xml:space="preserve">Question 12: </v>
      </c>
      <c r="C66" s="62" t="e">
        <f ca="1">IF(C$51&gt;0,COUNTIFS(INDIRECT($C$47&amp;"!$s$4:$s$250"),"NO",INDIRECT($C$47&amp;"!$E$4:$E$250"),"&lt;="&amp;C$50,INDIRECT($C$47&amp;"!$E$4:$E$250"),"&gt;="&amp;C$49,INDIRECT($C$47&amp;"!$D$4:$D$250"),$B$1),NA())</f>
        <v>#N/A</v>
      </c>
      <c r="D66" s="62" t="e">
        <f ca="1">IF(D$51&gt;0,COUNTIFS(INDIRECT($C$47&amp;"!$s$4:$s$250"),"NO",INDIRECT($C$47&amp;"!$E$4:$E$250"),"&lt;="&amp;D$50,INDIRECT($C$47&amp;"!$E$4:$E$250"),"&gt;="&amp;D$49,INDIRECT($C$47&amp;"!$D$4:$D$250"),$B$1),NA())</f>
        <v>#N/A</v>
      </c>
      <c r="E66" s="62" t="e">
        <f ca="1">IF(E$51&gt;0,COUNTIFS(INDIRECT($C$47&amp;"!$s$4:$s$250"),"NO",INDIRECT($C$47&amp;"!$E$4:$E$250"),"&lt;="&amp;E$50,INDIRECT($C$47&amp;"!$E$4:$E$250"),"&gt;="&amp;E$49,INDIRECT($C$47&amp;"!$D$4:$D$250"),$B$1),NA())</f>
        <v>#N/A</v>
      </c>
      <c r="F66" s="62" t="e">
        <f ca="1">IF(F$51&gt;0,COUNTIFS(INDIRECT($C$47&amp;"!$s$4:$s$250"),"NO",INDIRECT($C$47&amp;"!$E$4:$E$250"),"&lt;="&amp;F$50,INDIRECT($C$47&amp;"!$E$4:$E$250"),"&gt;="&amp;F$49,INDIRECT($C$47&amp;"!$D$4:$D$250"),$B$1),NA())</f>
        <v>#N/A</v>
      </c>
      <c r="G66" s="62" t="e">
        <f ca="1">IF(G$51&gt;0,COUNTIFS(INDIRECT($C$47&amp;"!$s$4:$s$250"),"NO",INDIRECT($C$47&amp;"!$E$4:$E$250"),"&lt;="&amp;G$50,INDIRECT($C$47&amp;"!$E$4:$E$250"),"&gt;="&amp;G$49,INDIRECT($C$47&amp;"!$D$4:$D$250"),$B$1),NA())</f>
        <v>#N/A</v>
      </c>
      <c r="H66" s="62" t="e">
        <f ca="1">IF(H$51&gt;0,COUNTIFS(INDIRECT($H$47&amp;"!$s$4:$s$250"),"NO",INDIRECT($H$47&amp;"!$E$4:$E$250"),"&lt;="&amp;H$50,INDIRECT($H$47&amp;"!$E$4:$E$250"),"&gt;="&amp;H$49,INDIRECT($H$47&amp;"!$D$4:$D$250"),$B$1),NA())</f>
        <v>#N/A</v>
      </c>
      <c r="I66" s="62" t="e">
        <f ca="1">IF(I$51&gt;0,COUNTIFS(INDIRECT($H$47&amp;"!$s$4:$s$250"),"NO",INDIRECT($H$47&amp;"!$E$4:$E$250"),"&lt;="&amp;I$50,INDIRECT($H$47&amp;"!$E$4:$E$250"),"&gt;="&amp;I$49,INDIRECT($H$47&amp;"!$D$4:$D$250"),$B$1),NA())</f>
        <v>#N/A</v>
      </c>
      <c r="J66" s="62" t="e">
        <f ca="1">IF(J$51&gt;0,COUNTIFS(INDIRECT($H$47&amp;"!$s$4:$s$250"),"NO",INDIRECT($H$47&amp;"!$E$4:$E$250"),"&lt;="&amp;J$50,INDIRECT($H$47&amp;"!$E$4:$E$250"),"&gt;="&amp;J$49,INDIRECT($H$47&amp;"!$D$4:$D$250"),$B$1),NA())</f>
        <v>#N/A</v>
      </c>
      <c r="K66" s="62" t="e">
        <f ca="1">IF(K$51&gt;0,COUNTIFS(INDIRECT($H$47&amp;"!$s$4:$s$250"),"NO",INDIRECT($H$47&amp;"!$E$4:$E$250"),"&lt;="&amp;K$50,INDIRECT($H$47&amp;"!$E$4:$E$250"),"&gt;="&amp;K$49,INDIRECT($H$47&amp;"!$D$4:$D$250"),$B$1),NA())</f>
        <v>#N/A</v>
      </c>
      <c r="L66" s="62" t="e">
        <f ca="1">IF(L$51&gt;0,COUNTIFS(INDIRECT($H$47&amp;"!$s$4:$s$250"),"NO",INDIRECT($H$47&amp;"!$E$4:$E$250"),"&lt;="&amp;L$50,INDIRECT($H$47&amp;"!$E$4:$E$250"),"&gt;="&amp;L$49,INDIRECT($H$47&amp;"!$D$4:$D$250"),$B$1),NA())</f>
        <v>#N/A</v>
      </c>
    </row>
    <row r="67" spans="1:12" ht="15.75">
      <c r="A67" s="94"/>
      <c r="B67" s="38" t="str">
        <f>IF(INSTRUCTIONS!$B37="",INSTRUCTIONS!$A37,INSTRUCTIONS!$B37)</f>
        <v xml:space="preserve">Question 13: </v>
      </c>
      <c r="C67" s="62" t="e">
        <f ca="1">IF(C$51&gt;0,COUNTIFS(INDIRECT($C$47&amp;"!$t$4:$t$250"),"NO",INDIRECT($C$47&amp;"!$E$4:$E$250"),"&lt;="&amp;C$50,INDIRECT($C$47&amp;"!$E$4:$E$250"),"&gt;="&amp;C$49,INDIRECT($C$47&amp;"!$D$4:$D$250"),$B$1),NA())</f>
        <v>#N/A</v>
      </c>
      <c r="D67" s="62" t="e">
        <f ca="1">IF(D$51&gt;0,COUNTIFS(INDIRECT($C$47&amp;"!$t$4:$t$250"),"NO",INDIRECT($C$47&amp;"!$E$4:$E$250"),"&lt;="&amp;D$50,INDIRECT($C$47&amp;"!$E$4:$E$250"),"&gt;="&amp;D$49,INDIRECT($C$47&amp;"!$D$4:$D$250"),$B$1),NA())</f>
        <v>#N/A</v>
      </c>
      <c r="E67" s="62" t="e">
        <f ca="1">IF(E$51&gt;0,COUNTIFS(INDIRECT($C$47&amp;"!$t$4:$t$250"),"NO",INDIRECT($C$47&amp;"!$E$4:$E$250"),"&lt;="&amp;E$50,INDIRECT($C$47&amp;"!$E$4:$E$250"),"&gt;="&amp;E$49,INDIRECT($C$47&amp;"!$D$4:$D$250"),$B$1),NA())</f>
        <v>#N/A</v>
      </c>
      <c r="F67" s="62" t="e">
        <f ca="1">IF(F$51&gt;0,COUNTIFS(INDIRECT($C$47&amp;"!$t$4:$t$250"),"NO",INDIRECT($C$47&amp;"!$E$4:$E$250"),"&lt;="&amp;F$50,INDIRECT($C$47&amp;"!$E$4:$E$250"),"&gt;="&amp;F$49,INDIRECT($C$47&amp;"!$D$4:$D$250"),$B$1),NA())</f>
        <v>#N/A</v>
      </c>
      <c r="G67" s="62" t="e">
        <f ca="1">IF(G$51&gt;0,COUNTIFS(INDIRECT($C$47&amp;"!$t$4:$t$250"),"NO",INDIRECT($C$47&amp;"!$E$4:$E$250"),"&lt;="&amp;G$50,INDIRECT($C$47&amp;"!$E$4:$E$250"),"&gt;="&amp;G$49,INDIRECT($C$47&amp;"!$D$4:$D$250"),$B$1),NA())</f>
        <v>#N/A</v>
      </c>
      <c r="H67" s="62" t="e">
        <f ca="1">IF(H$51&gt;0,COUNTIFS(INDIRECT($H$47&amp;"!$t$4:$t$250"),"NO",INDIRECT($H$47&amp;"!$E$4:$E$250"),"&lt;="&amp;H$50,INDIRECT($H$47&amp;"!$E$4:$E$250"),"&gt;="&amp;H$49,INDIRECT($H$47&amp;"!$D$4:$D$250"),$B$1),NA())</f>
        <v>#N/A</v>
      </c>
      <c r="I67" s="62" t="e">
        <f ca="1">IF(I$51&gt;0,COUNTIFS(INDIRECT($H$47&amp;"!$t$4:$t$250"),"NO",INDIRECT($H$47&amp;"!$E$4:$E$250"),"&lt;="&amp;I$50,INDIRECT($H$47&amp;"!$E$4:$E$250"),"&gt;="&amp;I$49,INDIRECT($H$47&amp;"!$D$4:$D$250"),$B$1),NA())</f>
        <v>#N/A</v>
      </c>
      <c r="J67" s="62" t="e">
        <f ca="1">IF(J$51&gt;0,COUNTIFS(INDIRECT($H$47&amp;"!$t$4:$t$250"),"NO",INDIRECT($H$47&amp;"!$E$4:$E$250"),"&lt;="&amp;J$50,INDIRECT($H$47&amp;"!$E$4:$E$250"),"&gt;="&amp;J$49,INDIRECT($H$47&amp;"!$D$4:$D$250"),$B$1),NA())</f>
        <v>#N/A</v>
      </c>
      <c r="K67" s="62" t="e">
        <f ca="1">IF(K$51&gt;0,COUNTIFS(INDIRECT($H$47&amp;"!$t$4:$t$250"),"NO",INDIRECT($H$47&amp;"!$E$4:$E$250"),"&lt;="&amp;K$50,INDIRECT($H$47&amp;"!$E$4:$E$250"),"&gt;="&amp;K$49,INDIRECT($H$47&amp;"!$D$4:$D$250"),$B$1),NA())</f>
        <v>#N/A</v>
      </c>
      <c r="L67" s="62" t="e">
        <f ca="1">IF(L$51&gt;0,COUNTIFS(INDIRECT($H$47&amp;"!$t$4:$t$250"),"NO",INDIRECT($H$47&amp;"!$E$4:$E$250"),"&lt;="&amp;L$50,INDIRECT($H$47&amp;"!$E$4:$E$250"),"&gt;="&amp;L$49,INDIRECT($H$47&amp;"!$D$4:$D$250"),$B$1),NA())</f>
        <v>#N/A</v>
      </c>
    </row>
    <row r="68" spans="1:12" ht="15.75">
      <c r="A68" s="94"/>
      <c r="B68" s="38" t="str">
        <f>IF(INSTRUCTIONS!$B38="",INSTRUCTIONS!$A38,INSTRUCTIONS!$B38)</f>
        <v xml:space="preserve">Question 14: </v>
      </c>
      <c r="C68" s="62" t="e">
        <f ca="1">IF(C$51&gt;0,COUNTIFS(INDIRECT($C$47&amp;"!$u$4:$u$250"),"NO",INDIRECT($C$47&amp;"!$E$4:$E$250"),"&lt;="&amp;C$50,INDIRECT($C$47&amp;"!$E$4:$E$250"),"&gt;="&amp;C$49,INDIRECT($C$47&amp;"!$D$4:$D$250"),$B$1),NA())</f>
        <v>#N/A</v>
      </c>
      <c r="D68" s="62" t="e">
        <f ca="1">IF(D$51&gt;0,COUNTIFS(INDIRECT($C$47&amp;"!$u$4:$u$250"),"NO",INDIRECT($C$47&amp;"!$E$4:$E$250"),"&lt;="&amp;D$50,INDIRECT($C$47&amp;"!$E$4:$E$250"),"&gt;="&amp;D$49,INDIRECT($C$47&amp;"!$D$4:$D$250"),$B$1),NA())</f>
        <v>#N/A</v>
      </c>
      <c r="E68" s="62" t="e">
        <f ca="1">IF(E$51&gt;0,COUNTIFS(INDIRECT($C$47&amp;"!$u$4:$u$250"),"NO",INDIRECT($C$47&amp;"!$E$4:$E$250"),"&lt;="&amp;E$50,INDIRECT($C$47&amp;"!$E$4:$E$250"),"&gt;="&amp;E$49,INDIRECT($C$47&amp;"!$D$4:$D$250"),$B$1),NA())</f>
        <v>#N/A</v>
      </c>
      <c r="F68" s="62" t="e">
        <f ca="1">IF(F$51&gt;0,COUNTIFS(INDIRECT($C$47&amp;"!$u$4:$u$250"),"NO",INDIRECT($C$47&amp;"!$E$4:$E$250"),"&lt;="&amp;F$50,INDIRECT($C$47&amp;"!$E$4:$E$250"),"&gt;="&amp;F$49,INDIRECT($C$47&amp;"!$D$4:$D$250"),$B$1),NA())</f>
        <v>#N/A</v>
      </c>
      <c r="G68" s="62" t="e">
        <f ca="1">IF(G$51&gt;0,COUNTIFS(INDIRECT($C$47&amp;"!$u$4:$u$250"),"NO",INDIRECT($C$47&amp;"!$E$4:$E$250"),"&lt;="&amp;G$50,INDIRECT($C$47&amp;"!$E$4:$E$250"),"&gt;="&amp;G$49,INDIRECT($C$47&amp;"!$D$4:$D$250"),$B$1),NA())</f>
        <v>#N/A</v>
      </c>
      <c r="H68" s="62" t="e">
        <f ca="1">IF(H$51&gt;0,COUNTIFS(INDIRECT($H$47&amp;"!$u$4:$u$250"),"NO",INDIRECT($H$47&amp;"!$E$4:$E$250"),"&lt;="&amp;H$50,INDIRECT($H$47&amp;"!$E$4:$E$250"),"&gt;="&amp;H$49,INDIRECT($H$47&amp;"!$D$4:$D$250"),$B$1),NA())</f>
        <v>#N/A</v>
      </c>
      <c r="I68" s="62" t="e">
        <f ca="1">IF(I$51&gt;0,COUNTIFS(INDIRECT($H$47&amp;"!$u$4:$u$250"),"NO",INDIRECT($H$47&amp;"!$E$4:$E$250"),"&lt;="&amp;I$50,INDIRECT($H$47&amp;"!$E$4:$E$250"),"&gt;="&amp;I$49,INDIRECT($H$47&amp;"!$D$4:$D$250"),$B$1),NA())</f>
        <v>#N/A</v>
      </c>
      <c r="J68" s="62" t="e">
        <f ca="1">IF(J$51&gt;0,COUNTIFS(INDIRECT($H$47&amp;"!$u$4:$u$250"),"NO",INDIRECT($H$47&amp;"!$E$4:$E$250"),"&lt;="&amp;J$50,INDIRECT($H$47&amp;"!$E$4:$E$250"),"&gt;="&amp;J$49,INDIRECT($H$47&amp;"!$D$4:$D$250"),$B$1),NA())</f>
        <v>#N/A</v>
      </c>
      <c r="K68" s="62" t="e">
        <f ca="1">IF(K$51&gt;0,COUNTIFS(INDIRECT($H$47&amp;"!$u$4:$u$250"),"NO",INDIRECT($H$47&amp;"!$E$4:$E$250"),"&lt;="&amp;K$50,INDIRECT($H$47&amp;"!$E$4:$E$250"),"&gt;="&amp;K$49,INDIRECT($H$47&amp;"!$D$4:$D$250"),$B$1),NA())</f>
        <v>#N/A</v>
      </c>
      <c r="L68" s="62" t="e">
        <f ca="1">IF(L$51&gt;0,COUNTIFS(INDIRECT($H$47&amp;"!$u$4:$u$250"),"NO",INDIRECT($H$47&amp;"!$E$4:$E$250"),"&lt;="&amp;L$50,INDIRECT($H$47&amp;"!$E$4:$E$250"),"&gt;="&amp;L$49,INDIRECT($H$47&amp;"!$D$4:$D$250"),$B$1),NA())</f>
        <v>#N/A</v>
      </c>
    </row>
    <row r="69" spans="1:12" ht="15.75">
      <c r="A69" s="94"/>
      <c r="B69" s="38" t="str">
        <f>IF(INSTRUCTIONS!$B39="",INSTRUCTIONS!$A39,INSTRUCTIONS!$B39)</f>
        <v xml:space="preserve">Question 15: </v>
      </c>
      <c r="C69" s="62" t="e">
        <f ca="1">IF(C$51&gt;0,COUNTIFS(INDIRECT($C$47&amp;"!$v$4:$v$250"),"NO",INDIRECT($C$47&amp;"!$E$4:$E$250"),"&lt;="&amp;C$50,INDIRECT($C$47&amp;"!$E$4:$E$250"),"&gt;="&amp;C$49,INDIRECT($C$47&amp;"!$D$4:$D$250"),$B$1),NA())</f>
        <v>#N/A</v>
      </c>
      <c r="D69" s="62" t="e">
        <f ca="1">IF(D$51&gt;0,COUNTIFS(INDIRECT($C$47&amp;"!$v$4:$v$250"),"NO",INDIRECT($C$47&amp;"!$E$4:$E$250"),"&lt;="&amp;D$50,INDIRECT($C$47&amp;"!$E$4:$E$250"),"&gt;="&amp;D$49,INDIRECT($C$47&amp;"!$D$4:$D$250"),$B$1),NA())</f>
        <v>#N/A</v>
      </c>
      <c r="E69" s="62" t="e">
        <f ca="1">IF(E$51&gt;0,COUNTIFS(INDIRECT($C$47&amp;"!$v$4:$v$250"),"NO",INDIRECT($C$47&amp;"!$E$4:$E$250"),"&lt;="&amp;E$50,INDIRECT($C$47&amp;"!$E$4:$E$250"),"&gt;="&amp;E$49,INDIRECT($C$47&amp;"!$D$4:$D$250"),$B$1),NA())</f>
        <v>#N/A</v>
      </c>
      <c r="F69" s="62" t="e">
        <f ca="1">IF(F$51&gt;0,COUNTIFS(INDIRECT($C$47&amp;"!$v$4:$v$250"),"NO",INDIRECT($C$47&amp;"!$E$4:$E$250"),"&lt;="&amp;F$50,INDIRECT($C$47&amp;"!$E$4:$E$250"),"&gt;="&amp;F$49,INDIRECT($C$47&amp;"!$D$4:$D$250"),$B$1),NA())</f>
        <v>#N/A</v>
      </c>
      <c r="G69" s="62" t="e">
        <f ca="1">IF(G$51&gt;0,COUNTIFS(INDIRECT($C$47&amp;"!$v$4:$v$250"),"NO",INDIRECT($C$47&amp;"!$E$4:$E$250"),"&lt;="&amp;G$50,INDIRECT($C$47&amp;"!$E$4:$E$250"),"&gt;="&amp;G$49,INDIRECT($C$47&amp;"!$D$4:$D$250"),$B$1),NA())</f>
        <v>#N/A</v>
      </c>
      <c r="H69" s="62" t="e">
        <f ca="1">IF(H$51&gt;0,COUNTIFS(INDIRECT($H$47&amp;"!$v$4:$v$250"),"NO",INDIRECT($H$47&amp;"!$E$4:$E$250"),"&lt;="&amp;H$50,INDIRECT($H$47&amp;"!$E$4:$E$250"),"&gt;="&amp;H$49,INDIRECT($H$47&amp;"!$D$4:$D$250"),$B$1),NA())</f>
        <v>#N/A</v>
      </c>
      <c r="I69" s="62" t="e">
        <f ca="1">IF(I$51&gt;0,COUNTIFS(INDIRECT($H$47&amp;"!$v$4:$v$250"),"NO",INDIRECT($H$47&amp;"!$E$4:$E$250"),"&lt;="&amp;I$50,INDIRECT($H$47&amp;"!$E$4:$E$250"),"&gt;="&amp;I$49,INDIRECT($H$47&amp;"!$D$4:$D$250"),$B$1),NA())</f>
        <v>#N/A</v>
      </c>
      <c r="J69" s="62" t="e">
        <f ca="1">IF(J$51&gt;0,COUNTIFS(INDIRECT($H$47&amp;"!$v$4:$v$250"),"NO",INDIRECT($H$47&amp;"!$E$4:$E$250"),"&lt;="&amp;J$50,INDIRECT($H$47&amp;"!$E$4:$E$250"),"&gt;="&amp;J$49,INDIRECT($H$47&amp;"!$D$4:$D$250"),$B$1),NA())</f>
        <v>#N/A</v>
      </c>
      <c r="K69" s="62" t="e">
        <f ca="1">IF(K$51&gt;0,COUNTIFS(INDIRECT($H$47&amp;"!$v$4:$v$250"),"NO",INDIRECT($H$47&amp;"!$E$4:$E$250"),"&lt;="&amp;K$50,INDIRECT($H$47&amp;"!$E$4:$E$250"),"&gt;="&amp;K$49,INDIRECT($H$47&amp;"!$D$4:$D$250"),$B$1),NA())</f>
        <v>#N/A</v>
      </c>
      <c r="L69" s="62" t="e">
        <f ca="1">IF(L$51&gt;0,COUNTIFS(INDIRECT($H$47&amp;"!$v$4:$v$250"),"NO",INDIRECT($H$47&amp;"!$E$4:$E$250"),"&lt;="&amp;L$50,INDIRECT($H$47&amp;"!$E$4:$E$250"),"&gt;="&amp;L$49,INDIRECT($H$47&amp;"!$D$4:$D$250"),$B$1),NA())</f>
        <v>#N/A</v>
      </c>
    </row>
    <row r="70" spans="1:12" ht="15.75">
      <c r="A70" s="94"/>
      <c r="B70" s="38" t="str">
        <f>IF(INSTRUCTIONS!$B40="",INSTRUCTIONS!$A40,INSTRUCTIONS!$B40)</f>
        <v xml:space="preserve">Question 16: </v>
      </c>
      <c r="C70" s="62" t="e">
        <f ca="1">IF(C$51&gt;0,COUNTIFS(INDIRECT($C$47&amp;"!$w$4:$w$250"),"NO",INDIRECT($C$47&amp;"!$E$4:$E$250"),"&lt;="&amp;C$50,INDIRECT($C$47&amp;"!$E$4:$E$250"),"&gt;="&amp;C$49,INDIRECT($C$47&amp;"!$D$4:$D$250"),$B$1),NA())</f>
        <v>#N/A</v>
      </c>
      <c r="D70" s="62" t="e">
        <f ca="1">IF(D$51&gt;0,COUNTIFS(INDIRECT($C$47&amp;"!$w$4:$w$250"),"NO",INDIRECT($C$47&amp;"!$E$4:$E$250"),"&lt;="&amp;D$50,INDIRECT($C$47&amp;"!$E$4:$E$250"),"&gt;="&amp;D$49,INDIRECT($C$47&amp;"!$D$4:$D$250"),$B$1),NA())</f>
        <v>#N/A</v>
      </c>
      <c r="E70" s="62" t="e">
        <f ca="1">IF(E$51&gt;0,COUNTIFS(INDIRECT($C$47&amp;"!$w$4:$w$250"),"NO",INDIRECT($C$47&amp;"!$E$4:$E$250"),"&lt;="&amp;E$50,INDIRECT($C$47&amp;"!$E$4:$E$250"),"&gt;="&amp;E$49,INDIRECT($C$47&amp;"!$D$4:$D$250"),$B$1),NA())</f>
        <v>#N/A</v>
      </c>
      <c r="F70" s="62" t="e">
        <f ca="1">IF(F$51&gt;0,COUNTIFS(INDIRECT($C$47&amp;"!$w$4:$w$250"),"NO",INDIRECT($C$47&amp;"!$E$4:$E$250"),"&lt;="&amp;F$50,INDIRECT($C$47&amp;"!$E$4:$E$250"),"&gt;="&amp;F$49,INDIRECT($C$47&amp;"!$D$4:$D$250"),$B$1),NA())</f>
        <v>#N/A</v>
      </c>
      <c r="G70" s="62" t="e">
        <f ca="1">IF(G$51&gt;0,COUNTIFS(INDIRECT($C$47&amp;"!$w$4:$w$250"),"NO",INDIRECT($C$47&amp;"!$E$4:$E$250"),"&lt;="&amp;G$50,INDIRECT($C$47&amp;"!$E$4:$E$250"),"&gt;="&amp;G$49,INDIRECT($C$47&amp;"!$D$4:$D$250"),$B$1),NA())</f>
        <v>#N/A</v>
      </c>
      <c r="H70" s="62" t="e">
        <f ca="1">IF(H$51&gt;0,COUNTIFS(INDIRECT($H$47&amp;"!$w$4:$w$250"),"NO",INDIRECT($H$47&amp;"!$E$4:$E$250"),"&lt;="&amp;H$50,INDIRECT($H$47&amp;"!$E$4:$E$250"),"&gt;="&amp;H$49,INDIRECT($H$47&amp;"!$D$4:$D$250"),$B$1),NA())</f>
        <v>#N/A</v>
      </c>
      <c r="I70" s="62" t="e">
        <f ca="1">IF(I$51&gt;0,COUNTIFS(INDIRECT($H$47&amp;"!$w$4:$w$250"),"NO",INDIRECT($H$47&amp;"!$E$4:$E$250"),"&lt;="&amp;I$50,INDIRECT($H$47&amp;"!$E$4:$E$250"),"&gt;="&amp;I$49,INDIRECT($H$47&amp;"!$D$4:$D$250"),$B$1),NA())</f>
        <v>#N/A</v>
      </c>
      <c r="J70" s="62" t="e">
        <f ca="1">IF(J$51&gt;0,COUNTIFS(INDIRECT($H$47&amp;"!$w$4:$w$250"),"NO",INDIRECT($H$47&amp;"!$E$4:$E$250"),"&lt;="&amp;J$50,INDIRECT($H$47&amp;"!$E$4:$E$250"),"&gt;="&amp;J$49,INDIRECT($H$47&amp;"!$D$4:$D$250"),$B$1),NA())</f>
        <v>#N/A</v>
      </c>
      <c r="K70" s="62" t="e">
        <f ca="1">IF(K$51&gt;0,COUNTIFS(INDIRECT($H$47&amp;"!$w$4:$w$250"),"NO",INDIRECT($H$47&amp;"!$E$4:$E$250"),"&lt;="&amp;K$50,INDIRECT($H$47&amp;"!$E$4:$E$250"),"&gt;="&amp;K$49,INDIRECT($H$47&amp;"!$D$4:$D$250"),$B$1),NA())</f>
        <v>#N/A</v>
      </c>
      <c r="L70" s="62" t="e">
        <f ca="1">IF(L$51&gt;0,COUNTIFS(INDIRECT($H$47&amp;"!$w$4:$w$250"),"NO",INDIRECT($H$47&amp;"!$E$4:$E$250"),"&lt;="&amp;L$50,INDIRECT($H$47&amp;"!$E$4:$E$250"),"&gt;="&amp;L$49,INDIRECT($H$47&amp;"!$D$4:$D$250"),$B$1),NA())</f>
        <v>#N/A</v>
      </c>
    </row>
    <row r="71" spans="1:12" ht="15.75">
      <c r="A71" s="94"/>
      <c r="B71" s="38" t="str">
        <f>IF(INSTRUCTIONS!$B41="",INSTRUCTIONS!$A41,INSTRUCTIONS!$B41)</f>
        <v xml:space="preserve">Question 17: </v>
      </c>
      <c r="C71" s="62" t="e">
        <f ca="1">IF(C$51&gt;0,COUNTIFS(INDIRECT($C$47&amp;"!$x$4:$x$250"),"NO",INDIRECT($C$47&amp;"!$E$4:$E$250"),"&lt;="&amp;C$50,INDIRECT($C$47&amp;"!$E$4:$E$250"),"&gt;="&amp;C$49,INDIRECT($C$47&amp;"!$D$4:$D$250"),$B$1),NA())</f>
        <v>#N/A</v>
      </c>
      <c r="D71" s="62" t="e">
        <f ca="1">IF(D$51&gt;0,COUNTIFS(INDIRECT($C$47&amp;"!$x$4:$x$250"),"NO",INDIRECT($C$47&amp;"!$E$4:$E$250"),"&lt;="&amp;D$50,INDIRECT($C$47&amp;"!$E$4:$E$250"),"&gt;="&amp;D$49,INDIRECT($C$47&amp;"!$D$4:$D$250"),$B$1),NA())</f>
        <v>#N/A</v>
      </c>
      <c r="E71" s="62" t="e">
        <f ca="1">IF(E$51&gt;0,COUNTIFS(INDIRECT($C$47&amp;"!$x$4:$x$250"),"NO",INDIRECT($C$47&amp;"!$E$4:$E$250"),"&lt;="&amp;E$50,INDIRECT($C$47&amp;"!$E$4:$E$250"),"&gt;="&amp;E$49,INDIRECT($C$47&amp;"!$D$4:$D$250"),$B$1),NA())</f>
        <v>#N/A</v>
      </c>
      <c r="F71" s="62" t="e">
        <f ca="1">IF(F$51&gt;0,COUNTIFS(INDIRECT($C$47&amp;"!$x$4:$x$250"),"NO",INDIRECT($C$47&amp;"!$E$4:$E$250"),"&lt;="&amp;F$50,INDIRECT($C$47&amp;"!$E$4:$E$250"),"&gt;="&amp;F$49,INDIRECT($C$47&amp;"!$D$4:$D$250"),$B$1),NA())</f>
        <v>#N/A</v>
      </c>
      <c r="G71" s="62" t="e">
        <f ca="1">IF(G$51&gt;0,COUNTIFS(INDIRECT($C$47&amp;"!$x$4:$x$250"),"NO",INDIRECT($C$47&amp;"!$E$4:$E$250"),"&lt;="&amp;G$50,INDIRECT($C$47&amp;"!$E$4:$E$250"),"&gt;="&amp;G$49,INDIRECT($C$47&amp;"!$D$4:$D$250"),$B$1),NA())</f>
        <v>#N/A</v>
      </c>
      <c r="H71" s="62" t="e">
        <f ca="1">IF(H$51&gt;0,COUNTIFS(INDIRECT($H$47&amp;"!$x$4:$x$250"),"NO",INDIRECT($H$47&amp;"!$E$4:$E$250"),"&lt;="&amp;H$50,INDIRECT($H$47&amp;"!$E$4:$E$250"),"&gt;="&amp;H$49,INDIRECT($H$47&amp;"!$D$4:$D$250"),$B$1),NA())</f>
        <v>#N/A</v>
      </c>
      <c r="I71" s="62" t="e">
        <f ca="1">IF(I$51&gt;0,COUNTIFS(INDIRECT($H$47&amp;"!$x$4:$x$250"),"NO",INDIRECT($H$47&amp;"!$E$4:$E$250"),"&lt;="&amp;I$50,INDIRECT($H$47&amp;"!$E$4:$E$250"),"&gt;="&amp;I$49,INDIRECT($H$47&amp;"!$D$4:$D$250"),$B$1),NA())</f>
        <v>#N/A</v>
      </c>
      <c r="J71" s="62" t="e">
        <f ca="1">IF(J$51&gt;0,COUNTIFS(INDIRECT($H$47&amp;"!$x$4:$x$250"),"NO",INDIRECT($H$47&amp;"!$E$4:$E$250"),"&lt;="&amp;J$50,INDIRECT($H$47&amp;"!$E$4:$E$250"),"&gt;="&amp;J$49,INDIRECT($H$47&amp;"!$D$4:$D$250"),$B$1),NA())</f>
        <v>#N/A</v>
      </c>
      <c r="K71" s="62" t="e">
        <f ca="1">IF(K$51&gt;0,COUNTIFS(INDIRECT($H$47&amp;"!$x$4:$x$250"),"NO",INDIRECT($H$47&amp;"!$E$4:$E$250"),"&lt;="&amp;K$50,INDIRECT($H$47&amp;"!$E$4:$E$250"),"&gt;="&amp;K$49,INDIRECT($H$47&amp;"!$D$4:$D$250"),$B$1),NA())</f>
        <v>#N/A</v>
      </c>
      <c r="L71" s="62" t="e">
        <f ca="1">IF(L$51&gt;0,COUNTIFS(INDIRECT($H$47&amp;"!$x$4:$x$250"),"NO",INDIRECT($H$47&amp;"!$E$4:$E$250"),"&lt;="&amp;L$50,INDIRECT($H$47&amp;"!$E$4:$E$250"),"&gt;="&amp;L$49,INDIRECT($H$47&amp;"!$D$4:$D$250"),$B$1),NA())</f>
        <v>#N/A</v>
      </c>
    </row>
    <row r="72" spans="1:12" ht="15.75">
      <c r="A72" s="94"/>
      <c r="B72" s="38" t="str">
        <f>IF(INSTRUCTIONS!$B42="",INSTRUCTIONS!$A42,INSTRUCTIONS!$B42)</f>
        <v xml:space="preserve">Question 18: </v>
      </c>
      <c r="C72" s="62" t="e">
        <f ca="1">IF(C$51&gt;0,COUNTIFS(INDIRECT($C$47&amp;"!$y$4:$y$250"),"NO",INDIRECT($C$47&amp;"!$E$4:$E$250"),"&lt;="&amp;C$50,INDIRECT($C$47&amp;"!$E$4:$E$250"),"&gt;="&amp;C$49,INDIRECT($C$47&amp;"!$D$4:$D$250"),$B$1),NA())</f>
        <v>#N/A</v>
      </c>
      <c r="D72" s="62" t="e">
        <f ca="1">IF(D$51&gt;0,COUNTIFS(INDIRECT($C$47&amp;"!$y$4:$y$250"),"NO",INDIRECT($C$47&amp;"!$E$4:$E$250"),"&lt;="&amp;D$50,INDIRECT($C$47&amp;"!$E$4:$E$250"),"&gt;="&amp;D$49,INDIRECT($C$47&amp;"!$D$4:$D$250"),$B$1),NA())</f>
        <v>#N/A</v>
      </c>
      <c r="E72" s="62" t="e">
        <f ca="1">IF(E$51&gt;0,COUNTIFS(INDIRECT($C$47&amp;"!$y$4:$y$250"),"NO",INDIRECT($C$47&amp;"!$E$4:$E$250"),"&lt;="&amp;E$50,INDIRECT($C$47&amp;"!$E$4:$E$250"),"&gt;="&amp;E$49,INDIRECT($C$47&amp;"!$D$4:$D$250"),$B$1),NA())</f>
        <v>#N/A</v>
      </c>
      <c r="F72" s="62" t="e">
        <f ca="1">IF(F$51&gt;0,COUNTIFS(INDIRECT($C$47&amp;"!$y$4:$y$250"),"NO",INDIRECT($C$47&amp;"!$E$4:$E$250"),"&lt;="&amp;F$50,INDIRECT($C$47&amp;"!$E$4:$E$250"),"&gt;="&amp;F$49,INDIRECT($C$47&amp;"!$D$4:$D$250"),$B$1),NA())</f>
        <v>#N/A</v>
      </c>
      <c r="G72" s="62" t="e">
        <f ca="1">IF(G$51&gt;0,COUNTIFS(INDIRECT($C$47&amp;"!$y$4:$y$250"),"NO",INDIRECT($C$47&amp;"!$E$4:$E$250"),"&lt;="&amp;G$50,INDIRECT($C$47&amp;"!$E$4:$E$250"),"&gt;="&amp;G$49,INDIRECT($C$47&amp;"!$D$4:$D$250"),$B$1),NA())</f>
        <v>#N/A</v>
      </c>
      <c r="H72" s="62" t="e">
        <f ca="1">IF(H$51&gt;0,COUNTIFS(INDIRECT($H$47&amp;"!$y$4:$y$250"),"NO",INDIRECT($H$47&amp;"!$E$4:$E$250"),"&lt;="&amp;H$50,INDIRECT($H$47&amp;"!$E$4:$E$250"),"&gt;="&amp;H$49,INDIRECT($H$47&amp;"!$D$4:$D$250"),$B$1),NA())</f>
        <v>#N/A</v>
      </c>
      <c r="I72" s="62" t="e">
        <f ca="1">IF(I$51&gt;0,COUNTIFS(INDIRECT($H$47&amp;"!$y$4:$y$250"),"NO",INDIRECT($H$47&amp;"!$E$4:$E$250"),"&lt;="&amp;I$50,INDIRECT($H$47&amp;"!$E$4:$E$250"),"&gt;="&amp;I$49,INDIRECT($H$47&amp;"!$D$4:$D$250"),$B$1),NA())</f>
        <v>#N/A</v>
      </c>
      <c r="J72" s="62" t="e">
        <f ca="1">IF(J$51&gt;0,COUNTIFS(INDIRECT($H$47&amp;"!$y$4:$y$250"),"NO",INDIRECT($H$47&amp;"!$E$4:$E$250"),"&lt;="&amp;J$50,INDIRECT($H$47&amp;"!$E$4:$E$250"),"&gt;="&amp;J$49,INDIRECT($H$47&amp;"!$D$4:$D$250"),$B$1),NA())</f>
        <v>#N/A</v>
      </c>
      <c r="K72" s="62" t="e">
        <f ca="1">IF(K$51&gt;0,COUNTIFS(INDIRECT($H$47&amp;"!$y$4:$y$250"),"NO",INDIRECT($H$47&amp;"!$E$4:$E$250"),"&lt;="&amp;K$50,INDIRECT($H$47&amp;"!$E$4:$E$250"),"&gt;="&amp;K$49,INDIRECT($H$47&amp;"!$D$4:$D$250"),$B$1),NA())</f>
        <v>#N/A</v>
      </c>
      <c r="L72" s="62" t="e">
        <f ca="1">IF(L$51&gt;0,COUNTIFS(INDIRECT($H$47&amp;"!$y$4:$y$250"),"NO",INDIRECT($H$47&amp;"!$E$4:$E$250"),"&lt;="&amp;L$50,INDIRECT($H$47&amp;"!$E$4:$E$250"),"&gt;="&amp;L$49,INDIRECT($H$47&amp;"!$D$4:$D$250"),$B$1),NA())</f>
        <v>#N/A</v>
      </c>
    </row>
    <row r="73" spans="1:12" ht="15.75">
      <c r="A73" s="94"/>
      <c r="B73" s="38" t="str">
        <f>IF(INSTRUCTIONS!$B43="",INSTRUCTIONS!$A43,INSTRUCTIONS!$B43)</f>
        <v xml:space="preserve">Question 19: </v>
      </c>
      <c r="C73" s="62" t="e">
        <f ca="1">IF(C$51&gt;0,COUNTIFS(INDIRECT($C$47&amp;"!$z$4:$z$250"),"NO",INDIRECT($C$47&amp;"!$E$4:$E$250"),"&lt;="&amp;C$50,INDIRECT($C$47&amp;"!$E$4:$E$250"),"&gt;="&amp;C$49,INDIRECT($C$47&amp;"!$D$4:$D$250"),$B$1),NA())</f>
        <v>#N/A</v>
      </c>
      <c r="D73" s="62" t="e">
        <f ca="1">IF(D$51&gt;0,COUNTIFS(INDIRECT($C$47&amp;"!$z$4:$z$250"),"NO",INDIRECT($C$47&amp;"!$E$4:$E$250"),"&lt;="&amp;D$50,INDIRECT($C$47&amp;"!$E$4:$E$250"),"&gt;="&amp;D$49,INDIRECT($C$47&amp;"!$D$4:$D$250"),$B$1),NA())</f>
        <v>#N/A</v>
      </c>
      <c r="E73" s="62" t="e">
        <f ca="1">IF(E$51&gt;0,COUNTIFS(INDIRECT($C$47&amp;"!$z$4:$z$250"),"NO",INDIRECT($C$47&amp;"!$E$4:$E$250"),"&lt;="&amp;E$50,INDIRECT($C$47&amp;"!$E$4:$E$250"),"&gt;="&amp;E$49,INDIRECT($C$47&amp;"!$D$4:$D$250"),$B$1),NA())</f>
        <v>#N/A</v>
      </c>
      <c r="F73" s="62" t="e">
        <f ca="1">IF(F$51&gt;0,COUNTIFS(INDIRECT($C$47&amp;"!$z$4:$z$250"),"NO",INDIRECT($C$47&amp;"!$E$4:$E$250"),"&lt;="&amp;F$50,INDIRECT($C$47&amp;"!$E$4:$E$250"),"&gt;="&amp;F$49,INDIRECT($C$47&amp;"!$D$4:$D$250"),$B$1),NA())</f>
        <v>#N/A</v>
      </c>
      <c r="G73" s="62" t="e">
        <f ca="1">IF(G$51&gt;0,COUNTIFS(INDIRECT($C$47&amp;"!$z$4:$z$250"),"NO",INDIRECT($C$47&amp;"!$E$4:$E$250"),"&lt;="&amp;G$50,INDIRECT($C$47&amp;"!$E$4:$E$250"),"&gt;="&amp;G$49,INDIRECT($C$47&amp;"!$D$4:$D$250"),$B$1),NA())</f>
        <v>#N/A</v>
      </c>
      <c r="H73" s="62" t="e">
        <f ca="1">IF(H$51&gt;0,COUNTIFS(INDIRECT($H$47&amp;"!$z$4:$z$250"),"NO",INDIRECT($H$47&amp;"!$E$4:$E$250"),"&lt;="&amp;H$50,INDIRECT($H$47&amp;"!$E$4:$E$250"),"&gt;="&amp;H$49,INDIRECT($H$47&amp;"!$D$4:$D$250"),$B$1),NA())</f>
        <v>#N/A</v>
      </c>
      <c r="I73" s="62" t="e">
        <f ca="1">IF(I$51&gt;0,COUNTIFS(INDIRECT($H$47&amp;"!$z$4:$z$250"),"NO",INDIRECT($H$47&amp;"!$E$4:$E$250"),"&lt;="&amp;I$50,INDIRECT($H$47&amp;"!$E$4:$E$250"),"&gt;="&amp;I$49,INDIRECT($H$47&amp;"!$D$4:$D$250"),$B$1),NA())</f>
        <v>#N/A</v>
      </c>
      <c r="J73" s="62" t="e">
        <f ca="1">IF(J$51&gt;0,COUNTIFS(INDIRECT($H$47&amp;"!$z$4:$z$250"),"NO",INDIRECT($H$47&amp;"!$E$4:$E$250"),"&lt;="&amp;J$50,INDIRECT($H$47&amp;"!$E$4:$E$250"),"&gt;="&amp;J$49,INDIRECT($H$47&amp;"!$D$4:$D$250"),$B$1),NA())</f>
        <v>#N/A</v>
      </c>
      <c r="K73" s="62" t="e">
        <f ca="1">IF(K$51&gt;0,COUNTIFS(INDIRECT($H$47&amp;"!$z$4:$z$250"),"NO",INDIRECT($H$47&amp;"!$E$4:$E$250"),"&lt;="&amp;K$50,INDIRECT($H$47&amp;"!$E$4:$E$250"),"&gt;="&amp;K$49,INDIRECT($H$47&amp;"!$D$4:$D$250"),$B$1),NA())</f>
        <v>#N/A</v>
      </c>
      <c r="L73" s="62" t="e">
        <f ca="1">IF(L$51&gt;0,COUNTIFS(INDIRECT($H$47&amp;"!$z$4:$z$250"),"NO",INDIRECT($H$47&amp;"!$E$4:$E$250"),"&lt;="&amp;L$50,INDIRECT($H$47&amp;"!$E$4:$E$250"),"&gt;="&amp;L$49,INDIRECT($H$47&amp;"!$D$4:$D$250"),$B$1),NA())</f>
        <v>#N/A</v>
      </c>
    </row>
    <row r="74" spans="1:12" ht="15.75">
      <c r="A74" s="94"/>
      <c r="B74" s="38" t="str">
        <f>IF(INSTRUCTIONS!$B44="",INSTRUCTIONS!$A44,INSTRUCTIONS!$B44)</f>
        <v xml:space="preserve">Question 20: </v>
      </c>
      <c r="C74" s="62" t="e">
        <f ca="1">IF(C$51&gt;0,COUNTIFS(INDIRECT($C$47&amp;"!$aa$4:$aa$250"),"NO",INDIRECT($C$47&amp;"!$E$4:$E$250"),"&lt;="&amp;C$50,INDIRECT($C$47&amp;"!$E$4:$E$250"),"&gt;="&amp;C$49,INDIRECT($C$47&amp;"!$D$4:$D$250"),$B$1),NA())</f>
        <v>#N/A</v>
      </c>
      <c r="D74" s="62" t="e">
        <f ca="1">IF(D$51&gt;0,COUNTIFS(INDIRECT($C$47&amp;"!$aa$4:$aa$250"),"NO",INDIRECT($C$47&amp;"!$E$4:$E$250"),"&lt;="&amp;D$50,INDIRECT($C$47&amp;"!$E$4:$E$250"),"&gt;="&amp;D$49,INDIRECT($C$47&amp;"!$D$4:$D$250"),$B$1),NA())</f>
        <v>#N/A</v>
      </c>
      <c r="E74" s="62" t="e">
        <f ca="1">IF(E$51&gt;0,COUNTIFS(INDIRECT($C$47&amp;"!$aa$4:$aa$250"),"NO",INDIRECT($C$47&amp;"!$E$4:$E$250"),"&lt;="&amp;E$50,INDIRECT($C$47&amp;"!$E$4:$E$250"),"&gt;="&amp;E$49,INDIRECT($C$47&amp;"!$D$4:$D$250"),$B$1),NA())</f>
        <v>#N/A</v>
      </c>
      <c r="F74" s="62" t="e">
        <f ca="1">IF(F$51&gt;0,COUNTIFS(INDIRECT($C$47&amp;"!$aa$4:$aa$250"),"NO",INDIRECT($C$47&amp;"!$E$4:$E$250"),"&lt;="&amp;F$50,INDIRECT($C$47&amp;"!$E$4:$E$250"),"&gt;="&amp;F$49,INDIRECT($C$47&amp;"!$D$4:$D$250"),$B$1),NA())</f>
        <v>#N/A</v>
      </c>
      <c r="G74" s="62" t="e">
        <f ca="1">IF(G$51&gt;0,COUNTIFS(INDIRECT($C$47&amp;"!$aa$4:$aa$250"),"NO",INDIRECT($C$47&amp;"!$E$4:$E$250"),"&lt;="&amp;G$50,INDIRECT($C$47&amp;"!$E$4:$E$250"),"&gt;="&amp;G$49,INDIRECT($C$47&amp;"!$D$4:$D$250"),$B$1),NA())</f>
        <v>#N/A</v>
      </c>
      <c r="H74" s="62" t="e">
        <f ca="1">IF(H$51&gt;0,COUNTIFS(INDIRECT($H$47&amp;"!$aa$4:$aa$250"),"NO",INDIRECT($H$47&amp;"!$E$4:$E$250"),"&lt;="&amp;H$50,INDIRECT($H$47&amp;"!$E$4:$E$250"),"&gt;="&amp;H$49,INDIRECT($H$47&amp;"!$D$4:$D$250"),$B$1),NA())</f>
        <v>#N/A</v>
      </c>
      <c r="I74" s="62" t="e">
        <f ca="1">IF(I$51&gt;0,COUNTIFS(INDIRECT($H$47&amp;"!$aa$4:$aa$250"),"NO",INDIRECT($H$47&amp;"!$E$4:$E$250"),"&lt;="&amp;I$50,INDIRECT($H$47&amp;"!$E$4:$E$250"),"&gt;="&amp;I$49,INDIRECT($H$47&amp;"!$D$4:$D$250"),$B$1),NA())</f>
        <v>#N/A</v>
      </c>
      <c r="J74" s="62" t="e">
        <f ca="1">IF(J$51&gt;0,COUNTIFS(INDIRECT($H$47&amp;"!$aa$4:$aa$250"),"NO",INDIRECT($H$47&amp;"!$E$4:$E$250"),"&lt;="&amp;J$50,INDIRECT($H$47&amp;"!$E$4:$E$250"),"&gt;="&amp;J$49,INDIRECT($H$47&amp;"!$D$4:$D$250"),$B$1),NA())</f>
        <v>#N/A</v>
      </c>
      <c r="K74" s="62" t="e">
        <f ca="1">IF(K$51&gt;0,COUNTIFS(INDIRECT($H$47&amp;"!$aa$4:$aa$250"),"NO",INDIRECT($H$47&amp;"!$E$4:$E$250"),"&lt;="&amp;K$50,INDIRECT($H$47&amp;"!$E$4:$E$250"),"&gt;="&amp;K$49,INDIRECT($H$47&amp;"!$D$4:$D$250"),$B$1),NA())</f>
        <v>#N/A</v>
      </c>
      <c r="L74" s="62" t="e">
        <f ca="1">IF(L$51&gt;0,COUNTIFS(INDIRECT($H$47&amp;"!$aa$4:$aa$250"),"NO",INDIRECT($H$47&amp;"!$E$4:$E$250"),"&lt;="&amp;L$50,INDIRECT($H$47&amp;"!$E$4:$E$250"),"&gt;="&amp;L$49,INDIRECT($H$47&amp;"!$D$4:$D$250"),$B$1),NA())</f>
        <v>#N/A</v>
      </c>
    </row>
    <row r="77" spans="1:12">
      <c r="C77" s="58" t="str">
        <f>TEXT(C49,"mm/dd")&amp;" - "&amp;TEXT(C50,"mm/dd")</f>
        <v xml:space="preserve"> - </v>
      </c>
      <c r="D77" s="58" t="str">
        <f t="shared" ref="D77:K77" si="36">TEXT(D49,"mm/dd")&amp;" - "&amp;TEXT(D50,"mm/dd")</f>
        <v xml:space="preserve"> - </v>
      </c>
      <c r="E77" s="58" t="str">
        <f t="shared" si="36"/>
        <v xml:space="preserve"> - </v>
      </c>
      <c r="F77" s="58" t="str">
        <f t="shared" si="36"/>
        <v xml:space="preserve"> - </v>
      </c>
      <c r="G77" s="58" t="str">
        <f t="shared" si="36"/>
        <v xml:space="preserve"> - </v>
      </c>
      <c r="H77" s="58" t="str">
        <f t="shared" si="36"/>
        <v xml:space="preserve"> - </v>
      </c>
      <c r="I77" s="58" t="str">
        <f t="shared" si="36"/>
        <v xml:space="preserve"> - </v>
      </c>
      <c r="J77" s="58" t="str">
        <f t="shared" si="36"/>
        <v xml:space="preserve"> - </v>
      </c>
      <c r="K77" s="58" t="str">
        <f t="shared" si="36"/>
        <v xml:space="preserve"> - </v>
      </c>
      <c r="L77" s="58" t="str">
        <f>TEXT(L49,"mm/dd")&amp;" - "&amp;TEXT(L50,"mm/dd")</f>
        <v xml:space="preserve"> - </v>
      </c>
    </row>
  </sheetData>
  <sheetProtection sheet="1" objects="1" scenarios="1"/>
  <mergeCells count="12">
    <mergeCell ref="A2:K2"/>
    <mergeCell ref="A55:A74"/>
    <mergeCell ref="A48:B48"/>
    <mergeCell ref="C48:G48"/>
    <mergeCell ref="H48:L48"/>
    <mergeCell ref="A49:A50"/>
    <mergeCell ref="A51:A54"/>
    <mergeCell ref="A4:B5"/>
    <mergeCell ref="A6:A9"/>
    <mergeCell ref="A10:A29"/>
    <mergeCell ref="C47:G47"/>
    <mergeCell ref="H47:L47"/>
  </mergeCells>
  <conditionalFormatting sqref="C51:L52">
    <cfRule type="expression" dxfId="26" priority="1">
      <formula>ISERROR(C51)</formula>
    </cfRule>
  </conditionalFormatting>
  <conditionalFormatting sqref="C53:L53">
    <cfRule type="expression" dxfId="25" priority="4">
      <formula>ISERROR(C53)</formula>
    </cfRule>
    <cfRule type="expression" dxfId="24" priority="5">
      <formula>ISERROR(C53)</formula>
    </cfRule>
  </conditionalFormatting>
  <conditionalFormatting sqref="C54:L54">
    <cfRule type="expression" dxfId="23" priority="2">
      <formula>ISERROR(C54)</formula>
    </cfRule>
  </conditionalFormatting>
  <conditionalFormatting sqref="C54:L74">
    <cfRule type="expression" dxfId="22" priority="3">
      <formula>ISERROR(C54)</formula>
    </cfRule>
  </conditionalFormatting>
  <conditionalFormatting sqref="C55:L74">
    <cfRule type="dataBar" priority="7">
      <dataBar>
        <cfvo type="min"/>
        <cfvo type="max"/>
        <color rgb="FFFFB628"/>
      </dataBar>
      <extLst>
        <ext xmlns:x14="http://schemas.microsoft.com/office/spreadsheetml/2009/9/main" uri="{B025F937-C7B1-47D3-B67F-A62EFF666E3E}">
          <x14:id>{1C08C1F3-A04E-42BD-9362-7DE7BC6187A3}</x14:id>
        </ext>
      </extLst>
    </cfRule>
  </conditionalFormatting>
  <conditionalFormatting sqref="C6:N28">
    <cfRule type="expression" dxfId="21" priority="14">
      <formula>ISERROR(C6)</formula>
    </cfRule>
  </conditionalFormatting>
  <conditionalFormatting sqref="C8:N8">
    <cfRule type="expression" dxfId="20" priority="11">
      <formula>ISERROR(C8)</formula>
    </cfRule>
  </conditionalFormatting>
  <conditionalFormatting sqref="C9:N9">
    <cfRule type="expression" dxfId="19" priority="10">
      <formula>ISERROR(C9)</formula>
    </cfRule>
  </conditionalFormatting>
  <conditionalFormatting sqref="C10:N28">
    <cfRule type="dataBar" priority="23">
      <dataBar>
        <cfvo type="min"/>
        <cfvo type="max"/>
        <color rgb="FFFFB628"/>
      </dataBar>
      <extLst>
        <ext xmlns:x14="http://schemas.microsoft.com/office/spreadsheetml/2009/9/main" uri="{B025F937-C7B1-47D3-B67F-A62EFF666E3E}">
          <x14:id>{172809AE-7CE7-4C81-9B0E-DCDC03525EF3}</x14:id>
        </ext>
      </extLst>
    </cfRule>
  </conditionalFormatting>
  <conditionalFormatting sqref="C29:N29">
    <cfRule type="expression" dxfId="18" priority="8">
      <formula>ISERROR(C29)</formula>
    </cfRule>
    <cfRule type="dataBar" priority="9">
      <dataBar>
        <cfvo type="min"/>
        <cfvo type="max"/>
        <color rgb="FFFFB628"/>
      </dataBar>
      <extLst>
        <ext xmlns:x14="http://schemas.microsoft.com/office/spreadsheetml/2009/9/main" uri="{B025F937-C7B1-47D3-B67F-A62EFF666E3E}">
          <x14:id>{9BC32726-3319-48A3-BF54-54FA9F20F864}</x14:id>
        </ext>
      </extLst>
    </cfRule>
  </conditionalFormatting>
  <dataValidations count="2">
    <dataValidation type="list" allowBlank="1" showInputMessage="1" showErrorMessage="1" sqref="B1" xr:uid="{ED3C33D8-2829-4313-BF55-5E095BAB8D97}">
      <formula1>LOC_LIST</formula1>
    </dataValidation>
    <dataValidation type="list" allowBlank="1" showInputMessage="1" showErrorMessage="1" sqref="C48 H48" xr:uid="{D9B9667E-CCD1-42FB-A7F2-48D97253F373}">
      <formula1>month_list</formula1>
    </dataValidation>
  </dataValidations>
  <pageMargins left="0.7" right="0.7" top="0.75" bottom="0.75" header="0.3" footer="0.3"/>
  <pageSetup scale="67" fitToHeight="0" orientation="landscape" r:id="rId1"/>
  <ignoredErrors>
    <ignoredError sqref="C51:L52" evalError="1"/>
  </ignoredErrors>
  <drawing r:id="rId2"/>
  <extLst>
    <ext xmlns:x14="http://schemas.microsoft.com/office/spreadsheetml/2009/9/main" uri="{78C0D931-6437-407d-A8EE-F0AAD7539E65}">
      <x14:conditionalFormattings>
        <x14:conditionalFormatting xmlns:xm="http://schemas.microsoft.com/office/excel/2006/main">
          <x14:cfRule type="dataBar" id="{1C08C1F3-A04E-42BD-9362-7DE7BC6187A3}">
            <x14:dataBar minLength="0" maxLength="100" gradient="0">
              <x14:cfvo type="autoMin"/>
              <x14:cfvo type="autoMax"/>
              <x14:negativeFillColor rgb="FFFF0000"/>
              <x14:axisColor rgb="FF000000"/>
            </x14:dataBar>
          </x14:cfRule>
          <xm:sqref>C55:L74</xm:sqref>
        </x14:conditionalFormatting>
        <x14:conditionalFormatting xmlns:xm="http://schemas.microsoft.com/office/excel/2006/main">
          <x14:cfRule type="dataBar" id="{172809AE-7CE7-4C81-9B0E-DCDC03525EF3}">
            <x14:dataBar minLength="0" maxLength="100" gradient="0">
              <x14:cfvo type="autoMin"/>
              <x14:cfvo type="autoMax"/>
              <x14:negativeFillColor rgb="FFFF0000"/>
              <x14:axisColor rgb="FF000000"/>
            </x14:dataBar>
          </x14:cfRule>
          <xm:sqref>C10:N28</xm:sqref>
        </x14:conditionalFormatting>
        <x14:conditionalFormatting xmlns:xm="http://schemas.microsoft.com/office/excel/2006/main">
          <x14:cfRule type="dataBar" id="{9BC32726-3319-48A3-BF54-54FA9F20F864}">
            <x14:dataBar minLength="0" maxLength="100" gradient="0">
              <x14:cfvo type="autoMin"/>
              <x14:cfvo type="autoMax"/>
              <x14:negativeFillColor rgb="FFFF0000"/>
              <x14:axisColor rgb="FF000000"/>
            </x14:dataBar>
          </x14:cfRule>
          <xm:sqref>C29:N29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E54C4-64DD-44F9-B0A9-747069645075}">
  <sheetPr codeName="Sheet7">
    <tabColor theme="8" tint="0.79998168889431442"/>
    <pageSetUpPr fitToPage="1"/>
  </sheetPr>
  <dimension ref="A1:N77"/>
  <sheetViews>
    <sheetView zoomScaleNormal="100" workbookViewId="0">
      <pane ySplit="2" topLeftCell="A3" activePane="bottomLeft" state="frozen"/>
      <selection pane="bottomLeft" activeCell="A2" sqref="A2:K2"/>
    </sheetView>
  </sheetViews>
  <sheetFormatPr defaultColWidth="8.85546875" defaultRowHeight="15"/>
  <cols>
    <col min="1" max="1" width="17.5703125" style="13" customWidth="1"/>
    <col min="2" max="2" width="33.5703125" style="14" customWidth="1"/>
    <col min="3" max="14" width="10.5703125" style="13" customWidth="1"/>
    <col min="15" max="16384" width="8.85546875" style="13"/>
  </cols>
  <sheetData>
    <row r="1" spans="1:14" s="28" customFormat="1" ht="16.5">
      <c r="A1" s="35" t="s">
        <v>2727</v>
      </c>
      <c r="B1" s="31"/>
      <c r="C1" s="29"/>
      <c r="D1" s="29"/>
      <c r="E1" s="29"/>
      <c r="F1" s="29"/>
      <c r="G1" s="29"/>
      <c r="H1" s="29"/>
      <c r="I1" s="29"/>
      <c r="J1" s="29"/>
      <c r="K1" s="29"/>
      <c r="L1" s="29"/>
      <c r="M1" s="29"/>
      <c r="N1" s="29"/>
    </row>
    <row r="2" spans="1:14" ht="54" customHeight="1">
      <c r="A2" s="109" t="str">
        <f>"MONTHLY &amp; WEEKLY SUMMARIES for Employee: "&amp;B1</f>
        <v xml:space="preserve">MONTHLY &amp; WEEKLY SUMMARIES for Employee: </v>
      </c>
      <c r="B2" s="109"/>
      <c r="C2" s="109"/>
      <c r="D2" s="109"/>
      <c r="E2" s="109"/>
      <c r="F2" s="109"/>
      <c r="G2" s="109"/>
      <c r="H2" s="109"/>
      <c r="I2" s="109"/>
      <c r="J2" s="109"/>
      <c r="K2" s="109"/>
      <c r="L2" s="72"/>
    </row>
    <row r="4" spans="1:14">
      <c r="A4" s="97" t="s">
        <v>2703</v>
      </c>
      <c r="B4" s="97"/>
      <c r="C4" s="17" t="s">
        <v>2704</v>
      </c>
      <c r="D4" s="17" t="s">
        <v>2705</v>
      </c>
      <c r="E4" s="17" t="s">
        <v>2706</v>
      </c>
      <c r="F4" s="17" t="s">
        <v>2707</v>
      </c>
      <c r="G4" s="17" t="s">
        <v>2708</v>
      </c>
      <c r="H4" s="17" t="s">
        <v>2709</v>
      </c>
      <c r="I4" s="17" t="s">
        <v>2710</v>
      </c>
      <c r="J4" s="17" t="s">
        <v>2711</v>
      </c>
      <c r="K4" s="17" t="s">
        <v>2712</v>
      </c>
      <c r="L4" s="17" t="s">
        <v>2713</v>
      </c>
      <c r="M4" s="17" t="s">
        <v>2714</v>
      </c>
      <c r="N4" s="17" t="s">
        <v>2715</v>
      </c>
    </row>
    <row r="5" spans="1:14" ht="18.600000000000001" customHeight="1">
      <c r="A5" s="97"/>
      <c r="B5" s="97"/>
      <c r="C5" s="16" t="str">
        <f>IF(INSTRUCTIONS!B17="",C4,INSTRUCTIONS!B17)</f>
        <v>Month_1</v>
      </c>
      <c r="D5" s="16" t="str">
        <f>IF(C5=C4,D4,IF(MONTH(C5)=12,DATE(YEAR(C5)+1,1,1),DATE(YEAR(C5),MONTH(C5)+1,1)))</f>
        <v>Month_2</v>
      </c>
      <c r="E5" s="16" t="str">
        <f t="shared" ref="E5:N5" si="0">IF(D5=D4,E4,IF(MONTH(D5)=12,DATE(YEAR(D5)+1,1,1),DATE(YEAR(D5),MONTH(D5)+1,1)))</f>
        <v>Month_3</v>
      </c>
      <c r="F5" s="16" t="str">
        <f t="shared" si="0"/>
        <v>Month_4</v>
      </c>
      <c r="G5" s="16" t="str">
        <f t="shared" si="0"/>
        <v>Month_5</v>
      </c>
      <c r="H5" s="16" t="str">
        <f t="shared" si="0"/>
        <v>Month_6</v>
      </c>
      <c r="I5" s="16" t="str">
        <f t="shared" si="0"/>
        <v>Month_7</v>
      </c>
      <c r="J5" s="16" t="str">
        <f t="shared" si="0"/>
        <v>Month_8</v>
      </c>
      <c r="K5" s="16" t="str">
        <f t="shared" si="0"/>
        <v>Month_9</v>
      </c>
      <c r="L5" s="16" t="str">
        <f t="shared" si="0"/>
        <v>Month_10</v>
      </c>
      <c r="M5" s="16" t="str">
        <f t="shared" si="0"/>
        <v>Month_11</v>
      </c>
      <c r="N5" s="16" t="str">
        <f t="shared" si="0"/>
        <v>Month_12</v>
      </c>
    </row>
    <row r="6" spans="1:14" ht="14.45" customHeight="1">
      <c r="A6" s="95" t="s">
        <v>2716</v>
      </c>
      <c r="B6" s="15" t="s">
        <v>2717</v>
      </c>
      <c r="C6" s="18">
        <f t="shared" ref="C6:N6" ca="1" si="1">COUNTIFS(INDIRECT(C$4&amp;"!$ab$4:$ab$250"),"&gt;=0",INDIRECT(C$4&amp;"!$B$4:$B$250"),$B$1)</f>
        <v>0</v>
      </c>
      <c r="D6" s="18">
        <f t="shared" ca="1" si="1"/>
        <v>0</v>
      </c>
      <c r="E6" s="18">
        <f t="shared" ca="1" si="1"/>
        <v>0</v>
      </c>
      <c r="F6" s="18">
        <f t="shared" ca="1" si="1"/>
        <v>0</v>
      </c>
      <c r="G6" s="18">
        <f t="shared" ca="1" si="1"/>
        <v>0</v>
      </c>
      <c r="H6" s="18">
        <f t="shared" ca="1" si="1"/>
        <v>0</v>
      </c>
      <c r="I6" s="18">
        <f t="shared" ca="1" si="1"/>
        <v>0</v>
      </c>
      <c r="J6" s="18">
        <f t="shared" ca="1" si="1"/>
        <v>0</v>
      </c>
      <c r="K6" s="18">
        <f t="shared" ca="1" si="1"/>
        <v>0</v>
      </c>
      <c r="L6" s="18">
        <f t="shared" ca="1" si="1"/>
        <v>0</v>
      </c>
      <c r="M6" s="18">
        <f t="shared" ca="1" si="1"/>
        <v>0</v>
      </c>
      <c r="N6" s="18">
        <f t="shared" ca="1" si="1"/>
        <v>0</v>
      </c>
    </row>
    <row r="7" spans="1:14" ht="14.45" customHeight="1">
      <c r="A7" s="96"/>
      <c r="B7" s="15" t="s">
        <v>2718</v>
      </c>
      <c r="C7" s="18">
        <f t="shared" ref="C7:N7" ca="1" si="2">COUNTIFS(INDIRECT(C$4&amp;"!$ab$4:$ab$250"),"=0",INDIRECT(C$4&amp;"!$B$4:$B$250"),$B$1)</f>
        <v>0</v>
      </c>
      <c r="D7" s="18">
        <f t="shared" ca="1" si="2"/>
        <v>0</v>
      </c>
      <c r="E7" s="18">
        <f t="shared" ca="1" si="2"/>
        <v>0</v>
      </c>
      <c r="F7" s="18">
        <f t="shared" ca="1" si="2"/>
        <v>0</v>
      </c>
      <c r="G7" s="18">
        <f t="shared" ca="1" si="2"/>
        <v>0</v>
      </c>
      <c r="H7" s="18">
        <f t="shared" ca="1" si="2"/>
        <v>0</v>
      </c>
      <c r="I7" s="18">
        <f t="shared" ca="1" si="2"/>
        <v>0</v>
      </c>
      <c r="J7" s="18">
        <f t="shared" ca="1" si="2"/>
        <v>0</v>
      </c>
      <c r="K7" s="18">
        <f t="shared" ca="1" si="2"/>
        <v>0</v>
      </c>
      <c r="L7" s="18">
        <f t="shared" ca="1" si="2"/>
        <v>0</v>
      </c>
      <c r="M7" s="18">
        <f t="shared" ca="1" si="2"/>
        <v>0</v>
      </c>
      <c r="N7" s="18">
        <f t="shared" ca="1" si="2"/>
        <v>0</v>
      </c>
    </row>
    <row r="8" spans="1:14" ht="15.75">
      <c r="A8" s="96"/>
      <c r="B8" s="19" t="str">
        <f>IF(INSTRUCTIONS!$A$22=0,"Process Measure Compliance",INSTRUCTIONS!$A$22)</f>
        <v>Process Measure Compliance</v>
      </c>
      <c r="C8" s="20" t="e">
        <f ca="1">IFERROR(C7/C6,NA())</f>
        <v>#N/A</v>
      </c>
      <c r="D8" s="20" t="e">
        <f t="shared" ref="D8:N8" ca="1" si="3">IFERROR(D7/D6,NA())</f>
        <v>#N/A</v>
      </c>
      <c r="E8" s="20" t="e">
        <f t="shared" ca="1" si="3"/>
        <v>#N/A</v>
      </c>
      <c r="F8" s="20" t="e">
        <f t="shared" ca="1" si="3"/>
        <v>#N/A</v>
      </c>
      <c r="G8" s="20" t="e">
        <f t="shared" ca="1" si="3"/>
        <v>#N/A</v>
      </c>
      <c r="H8" s="20" t="e">
        <f t="shared" ca="1" si="3"/>
        <v>#N/A</v>
      </c>
      <c r="I8" s="20" t="e">
        <f t="shared" ca="1" si="3"/>
        <v>#N/A</v>
      </c>
      <c r="J8" s="20" t="e">
        <f t="shared" ca="1" si="3"/>
        <v>#N/A</v>
      </c>
      <c r="K8" s="20" t="e">
        <f t="shared" ca="1" si="3"/>
        <v>#N/A</v>
      </c>
      <c r="L8" s="20" t="e">
        <f t="shared" ca="1" si="3"/>
        <v>#N/A</v>
      </c>
      <c r="M8" s="20" t="e">
        <f t="shared" ca="1" si="3"/>
        <v>#N/A</v>
      </c>
      <c r="N8" s="20" t="e">
        <f t="shared" ca="1" si="3"/>
        <v>#N/A</v>
      </c>
    </row>
    <row r="9" spans="1:14" ht="31.5">
      <c r="A9" s="96"/>
      <c r="B9" s="21" t="s">
        <v>2719</v>
      </c>
      <c r="C9" s="22" t="e">
        <f t="shared" ref="C9:N9" ca="1" si="4">IFERROR(AVERAGEIF(INDIRECT(C$4&amp;"!$B$4:$B$250"),$B$1,INDIRECT(C$4&amp;"!$ab$4:$ab$250")),NA())</f>
        <v>#N/A</v>
      </c>
      <c r="D9" s="22" t="e">
        <f t="shared" ca="1" si="4"/>
        <v>#N/A</v>
      </c>
      <c r="E9" s="22" t="e">
        <f t="shared" ca="1" si="4"/>
        <v>#N/A</v>
      </c>
      <c r="F9" s="22" t="e">
        <f t="shared" ca="1" si="4"/>
        <v>#N/A</v>
      </c>
      <c r="G9" s="22" t="e">
        <f t="shared" ca="1" si="4"/>
        <v>#N/A</v>
      </c>
      <c r="H9" s="22" t="e">
        <f t="shared" ca="1" si="4"/>
        <v>#N/A</v>
      </c>
      <c r="I9" s="22" t="e">
        <f t="shared" ca="1" si="4"/>
        <v>#N/A</v>
      </c>
      <c r="J9" s="22" t="e">
        <f t="shared" ca="1" si="4"/>
        <v>#N/A</v>
      </c>
      <c r="K9" s="22" t="e">
        <f t="shared" ca="1" si="4"/>
        <v>#N/A</v>
      </c>
      <c r="L9" s="22" t="e">
        <f t="shared" ca="1" si="4"/>
        <v>#N/A</v>
      </c>
      <c r="M9" s="22" t="e">
        <f t="shared" ca="1" si="4"/>
        <v>#N/A</v>
      </c>
      <c r="N9" s="22" t="e">
        <f t="shared" ca="1" si="4"/>
        <v>#N/A</v>
      </c>
    </row>
    <row r="10" spans="1:14" ht="15.75">
      <c r="A10" s="94" t="s">
        <v>2720</v>
      </c>
      <c r="B10" s="15" t="str">
        <f>IF(INSTRUCTIONS!$B25="",INSTRUCTIONS!$A25,INSTRUCTIONS!$B25)</f>
        <v xml:space="preserve">Question 1: </v>
      </c>
      <c r="C10" s="23" t="e">
        <f t="shared" ref="C10:N10" ca="1" si="5">IF(C$6&gt;0,COUNTIFS(INDIRECT(C$4&amp;"!$h$4:$h$250"),"NO",INDIRECT(C$4&amp;"!$B$4:$B$250"),$B$1),NA())</f>
        <v>#N/A</v>
      </c>
      <c r="D10" s="23" t="e">
        <f t="shared" ca="1" si="5"/>
        <v>#N/A</v>
      </c>
      <c r="E10" s="23" t="e">
        <f t="shared" ca="1" si="5"/>
        <v>#N/A</v>
      </c>
      <c r="F10" s="23" t="e">
        <f t="shared" ca="1" si="5"/>
        <v>#N/A</v>
      </c>
      <c r="G10" s="23" t="e">
        <f t="shared" ca="1" si="5"/>
        <v>#N/A</v>
      </c>
      <c r="H10" s="23" t="e">
        <f t="shared" ca="1" si="5"/>
        <v>#N/A</v>
      </c>
      <c r="I10" s="23" t="e">
        <f t="shared" ca="1" si="5"/>
        <v>#N/A</v>
      </c>
      <c r="J10" s="23" t="e">
        <f t="shared" ca="1" si="5"/>
        <v>#N/A</v>
      </c>
      <c r="K10" s="23" t="e">
        <f t="shared" ca="1" si="5"/>
        <v>#N/A</v>
      </c>
      <c r="L10" s="23" t="e">
        <f t="shared" ca="1" si="5"/>
        <v>#N/A</v>
      </c>
      <c r="M10" s="23" t="e">
        <f t="shared" ca="1" si="5"/>
        <v>#N/A</v>
      </c>
      <c r="N10" s="23" t="e">
        <f t="shared" ca="1" si="5"/>
        <v>#N/A</v>
      </c>
    </row>
    <row r="11" spans="1:14" ht="15.75">
      <c r="A11" s="94"/>
      <c r="B11" s="15" t="str">
        <f>IF(INSTRUCTIONS!$B26="",INSTRUCTIONS!$A26,INSTRUCTIONS!$B26)</f>
        <v xml:space="preserve">Question 2: </v>
      </c>
      <c r="C11" s="23" t="e">
        <f t="shared" ref="C11:N11" ca="1" si="6">IF(C$6&gt;0,COUNTIFS(INDIRECT(C$4&amp;"!$i$4:$i$250"),"NO",INDIRECT(C$4&amp;"!$B$4:$B$250"),$B$1),NA())</f>
        <v>#N/A</v>
      </c>
      <c r="D11" s="23" t="e">
        <f t="shared" ca="1" si="6"/>
        <v>#N/A</v>
      </c>
      <c r="E11" s="23" t="e">
        <f t="shared" ca="1" si="6"/>
        <v>#N/A</v>
      </c>
      <c r="F11" s="23" t="e">
        <f t="shared" ca="1" si="6"/>
        <v>#N/A</v>
      </c>
      <c r="G11" s="23" t="e">
        <f t="shared" ca="1" si="6"/>
        <v>#N/A</v>
      </c>
      <c r="H11" s="23" t="e">
        <f t="shared" ca="1" si="6"/>
        <v>#N/A</v>
      </c>
      <c r="I11" s="23" t="e">
        <f t="shared" ca="1" si="6"/>
        <v>#N/A</v>
      </c>
      <c r="J11" s="23" t="e">
        <f t="shared" ca="1" si="6"/>
        <v>#N/A</v>
      </c>
      <c r="K11" s="23" t="e">
        <f t="shared" ca="1" si="6"/>
        <v>#N/A</v>
      </c>
      <c r="L11" s="23" t="e">
        <f t="shared" ca="1" si="6"/>
        <v>#N/A</v>
      </c>
      <c r="M11" s="23" t="e">
        <f t="shared" ca="1" si="6"/>
        <v>#N/A</v>
      </c>
      <c r="N11" s="23" t="e">
        <f t="shared" ca="1" si="6"/>
        <v>#N/A</v>
      </c>
    </row>
    <row r="12" spans="1:14" ht="15.75">
      <c r="A12" s="94"/>
      <c r="B12" s="15" t="str">
        <f>IF(INSTRUCTIONS!$B27="",INSTRUCTIONS!$A27,INSTRUCTIONS!$B27)</f>
        <v xml:space="preserve">Question 3: </v>
      </c>
      <c r="C12" s="23" t="e">
        <f t="shared" ref="C12:N12" ca="1" si="7">IF(C$6&gt;0,COUNTIFS(INDIRECT(C$4&amp;"!$j$4:$j$250"),"NO",INDIRECT(C$4&amp;"!$B$4:$B$250"),$B$1),NA())</f>
        <v>#N/A</v>
      </c>
      <c r="D12" s="23" t="e">
        <f t="shared" ca="1" si="7"/>
        <v>#N/A</v>
      </c>
      <c r="E12" s="23" t="e">
        <f t="shared" ca="1" si="7"/>
        <v>#N/A</v>
      </c>
      <c r="F12" s="23" t="e">
        <f t="shared" ca="1" si="7"/>
        <v>#N/A</v>
      </c>
      <c r="G12" s="23" t="e">
        <f t="shared" ca="1" si="7"/>
        <v>#N/A</v>
      </c>
      <c r="H12" s="23" t="e">
        <f t="shared" ca="1" si="7"/>
        <v>#N/A</v>
      </c>
      <c r="I12" s="23" t="e">
        <f t="shared" ca="1" si="7"/>
        <v>#N/A</v>
      </c>
      <c r="J12" s="23" t="e">
        <f t="shared" ca="1" si="7"/>
        <v>#N/A</v>
      </c>
      <c r="K12" s="23" t="e">
        <f t="shared" ca="1" si="7"/>
        <v>#N/A</v>
      </c>
      <c r="L12" s="23" t="e">
        <f t="shared" ca="1" si="7"/>
        <v>#N/A</v>
      </c>
      <c r="M12" s="23" t="e">
        <f t="shared" ca="1" si="7"/>
        <v>#N/A</v>
      </c>
      <c r="N12" s="23" t="e">
        <f t="shared" ca="1" si="7"/>
        <v>#N/A</v>
      </c>
    </row>
    <row r="13" spans="1:14" ht="15.75">
      <c r="A13" s="94"/>
      <c r="B13" s="15" t="str">
        <f>IF(INSTRUCTIONS!$B28="",INSTRUCTIONS!$A28,INSTRUCTIONS!$B28)</f>
        <v xml:space="preserve">Question 4: </v>
      </c>
      <c r="C13" s="23" t="e">
        <f t="shared" ref="C13:N13" ca="1" si="8">IF(C$6&gt;0,COUNTIFS(INDIRECT(C$4&amp;"!$k$4:$k$250"),"NO",INDIRECT(C$4&amp;"!$B$4:$B$250"),$B$1),NA())</f>
        <v>#N/A</v>
      </c>
      <c r="D13" s="23" t="e">
        <f t="shared" ca="1" si="8"/>
        <v>#N/A</v>
      </c>
      <c r="E13" s="23" t="e">
        <f t="shared" ca="1" si="8"/>
        <v>#N/A</v>
      </c>
      <c r="F13" s="23" t="e">
        <f t="shared" ca="1" si="8"/>
        <v>#N/A</v>
      </c>
      <c r="G13" s="23" t="e">
        <f t="shared" ca="1" si="8"/>
        <v>#N/A</v>
      </c>
      <c r="H13" s="23" t="e">
        <f t="shared" ca="1" si="8"/>
        <v>#N/A</v>
      </c>
      <c r="I13" s="23" t="e">
        <f t="shared" ca="1" si="8"/>
        <v>#N/A</v>
      </c>
      <c r="J13" s="23" t="e">
        <f t="shared" ca="1" si="8"/>
        <v>#N/A</v>
      </c>
      <c r="K13" s="23" t="e">
        <f t="shared" ca="1" si="8"/>
        <v>#N/A</v>
      </c>
      <c r="L13" s="23" t="e">
        <f t="shared" ca="1" si="8"/>
        <v>#N/A</v>
      </c>
      <c r="M13" s="23" t="e">
        <f t="shared" ca="1" si="8"/>
        <v>#N/A</v>
      </c>
      <c r="N13" s="23" t="e">
        <f t="shared" ca="1" si="8"/>
        <v>#N/A</v>
      </c>
    </row>
    <row r="14" spans="1:14" ht="15.75">
      <c r="A14" s="94"/>
      <c r="B14" s="15" t="str">
        <f>IF(INSTRUCTIONS!$B29="",INSTRUCTIONS!$A29,INSTRUCTIONS!$B29)</f>
        <v xml:space="preserve">Question 5: </v>
      </c>
      <c r="C14" s="23" t="e">
        <f t="shared" ref="C14:N14" ca="1" si="9">IF(C$6&gt;0,COUNTIFS(INDIRECT(C$4&amp;"!$l$4:$l$250"),"NO",INDIRECT(C$4&amp;"!$B$4:$B$250"),$B$1),NA())</f>
        <v>#N/A</v>
      </c>
      <c r="D14" s="23" t="e">
        <f t="shared" ca="1" si="9"/>
        <v>#N/A</v>
      </c>
      <c r="E14" s="23" t="e">
        <f t="shared" ca="1" si="9"/>
        <v>#N/A</v>
      </c>
      <c r="F14" s="23" t="e">
        <f t="shared" ca="1" si="9"/>
        <v>#N/A</v>
      </c>
      <c r="G14" s="23" t="e">
        <f t="shared" ca="1" si="9"/>
        <v>#N/A</v>
      </c>
      <c r="H14" s="23" t="e">
        <f t="shared" ca="1" si="9"/>
        <v>#N/A</v>
      </c>
      <c r="I14" s="23" t="e">
        <f t="shared" ca="1" si="9"/>
        <v>#N/A</v>
      </c>
      <c r="J14" s="23" t="e">
        <f t="shared" ca="1" si="9"/>
        <v>#N/A</v>
      </c>
      <c r="K14" s="23" t="e">
        <f t="shared" ca="1" si="9"/>
        <v>#N/A</v>
      </c>
      <c r="L14" s="23" t="e">
        <f t="shared" ca="1" si="9"/>
        <v>#N/A</v>
      </c>
      <c r="M14" s="23" t="e">
        <f t="shared" ca="1" si="9"/>
        <v>#N/A</v>
      </c>
      <c r="N14" s="23" t="e">
        <f t="shared" ca="1" si="9"/>
        <v>#N/A</v>
      </c>
    </row>
    <row r="15" spans="1:14" ht="15.75">
      <c r="A15" s="94"/>
      <c r="B15" s="15" t="str">
        <f>IF(INSTRUCTIONS!$B30="",INSTRUCTIONS!$A30,INSTRUCTIONS!$B30)</f>
        <v xml:space="preserve">Question 6: </v>
      </c>
      <c r="C15" s="23" t="e">
        <f t="shared" ref="C15:N15" ca="1" si="10">IF(C$6&gt;0,COUNTIFS(INDIRECT(C$4&amp;"!$m$4:$m$250"),"NO",INDIRECT(C$4&amp;"!$B$4:$B$250"),$B$1),NA())</f>
        <v>#N/A</v>
      </c>
      <c r="D15" s="23" t="e">
        <f t="shared" ca="1" si="10"/>
        <v>#N/A</v>
      </c>
      <c r="E15" s="23" t="e">
        <f t="shared" ca="1" si="10"/>
        <v>#N/A</v>
      </c>
      <c r="F15" s="23" t="e">
        <f t="shared" ca="1" si="10"/>
        <v>#N/A</v>
      </c>
      <c r="G15" s="23" t="e">
        <f t="shared" ca="1" si="10"/>
        <v>#N/A</v>
      </c>
      <c r="H15" s="23" t="e">
        <f t="shared" ca="1" si="10"/>
        <v>#N/A</v>
      </c>
      <c r="I15" s="23" t="e">
        <f t="shared" ca="1" si="10"/>
        <v>#N/A</v>
      </c>
      <c r="J15" s="23" t="e">
        <f t="shared" ca="1" si="10"/>
        <v>#N/A</v>
      </c>
      <c r="K15" s="23" t="e">
        <f t="shared" ca="1" si="10"/>
        <v>#N/A</v>
      </c>
      <c r="L15" s="23" t="e">
        <f t="shared" ca="1" si="10"/>
        <v>#N/A</v>
      </c>
      <c r="M15" s="23" t="e">
        <f t="shared" ca="1" si="10"/>
        <v>#N/A</v>
      </c>
      <c r="N15" s="23" t="e">
        <f t="shared" ca="1" si="10"/>
        <v>#N/A</v>
      </c>
    </row>
    <row r="16" spans="1:14" ht="15.75">
      <c r="A16" s="94"/>
      <c r="B16" s="15" t="str">
        <f>IF(INSTRUCTIONS!$B31="",INSTRUCTIONS!$A31,INSTRUCTIONS!$B31)</f>
        <v xml:space="preserve">Question 7: </v>
      </c>
      <c r="C16" s="23" t="e">
        <f t="shared" ref="C16:N16" ca="1" si="11">IF(C$6&gt;0,COUNTIFS(INDIRECT(C$4&amp;"!$n$4:$n$250"),"NO",INDIRECT(C$4&amp;"!$B$4:$B$250"),$B$1),NA())</f>
        <v>#N/A</v>
      </c>
      <c r="D16" s="23" t="e">
        <f t="shared" ca="1" si="11"/>
        <v>#N/A</v>
      </c>
      <c r="E16" s="23" t="e">
        <f t="shared" ca="1" si="11"/>
        <v>#N/A</v>
      </c>
      <c r="F16" s="23" t="e">
        <f t="shared" ca="1" si="11"/>
        <v>#N/A</v>
      </c>
      <c r="G16" s="23" t="e">
        <f t="shared" ca="1" si="11"/>
        <v>#N/A</v>
      </c>
      <c r="H16" s="23" t="e">
        <f t="shared" ca="1" si="11"/>
        <v>#N/A</v>
      </c>
      <c r="I16" s="23" t="e">
        <f t="shared" ca="1" si="11"/>
        <v>#N/A</v>
      </c>
      <c r="J16" s="23" t="e">
        <f t="shared" ca="1" si="11"/>
        <v>#N/A</v>
      </c>
      <c r="K16" s="23" t="e">
        <f t="shared" ca="1" si="11"/>
        <v>#N/A</v>
      </c>
      <c r="L16" s="23" t="e">
        <f t="shared" ca="1" si="11"/>
        <v>#N/A</v>
      </c>
      <c r="M16" s="23" t="e">
        <f t="shared" ca="1" si="11"/>
        <v>#N/A</v>
      </c>
      <c r="N16" s="23" t="e">
        <f t="shared" ca="1" si="11"/>
        <v>#N/A</v>
      </c>
    </row>
    <row r="17" spans="1:14" ht="15.75">
      <c r="A17" s="94"/>
      <c r="B17" s="15" t="str">
        <f>IF(INSTRUCTIONS!$B32="",INSTRUCTIONS!$A32,INSTRUCTIONS!$B32)</f>
        <v xml:space="preserve">Question 8: </v>
      </c>
      <c r="C17" s="23" t="e">
        <f t="shared" ref="C17:N17" ca="1" si="12">IF(C$6&gt;0,COUNTIFS(INDIRECT(C$4&amp;"!$o$4:$o$250"),"NO",INDIRECT(C$4&amp;"!$B$4:$B$250"),$B$1),NA())</f>
        <v>#N/A</v>
      </c>
      <c r="D17" s="23" t="e">
        <f t="shared" ca="1" si="12"/>
        <v>#N/A</v>
      </c>
      <c r="E17" s="23" t="e">
        <f t="shared" ca="1" si="12"/>
        <v>#N/A</v>
      </c>
      <c r="F17" s="23" t="e">
        <f t="shared" ca="1" si="12"/>
        <v>#N/A</v>
      </c>
      <c r="G17" s="23" t="e">
        <f t="shared" ca="1" si="12"/>
        <v>#N/A</v>
      </c>
      <c r="H17" s="23" t="e">
        <f t="shared" ca="1" si="12"/>
        <v>#N/A</v>
      </c>
      <c r="I17" s="23" t="e">
        <f t="shared" ca="1" si="12"/>
        <v>#N/A</v>
      </c>
      <c r="J17" s="23" t="e">
        <f t="shared" ca="1" si="12"/>
        <v>#N/A</v>
      </c>
      <c r="K17" s="23" t="e">
        <f t="shared" ca="1" si="12"/>
        <v>#N/A</v>
      </c>
      <c r="L17" s="23" t="e">
        <f t="shared" ca="1" si="12"/>
        <v>#N/A</v>
      </c>
      <c r="M17" s="23" t="e">
        <f t="shared" ca="1" si="12"/>
        <v>#N/A</v>
      </c>
      <c r="N17" s="23" t="e">
        <f t="shared" ca="1" si="12"/>
        <v>#N/A</v>
      </c>
    </row>
    <row r="18" spans="1:14" ht="15.75">
      <c r="A18" s="94"/>
      <c r="B18" s="15" t="str">
        <f>IF(INSTRUCTIONS!$B33="",INSTRUCTIONS!$A33,INSTRUCTIONS!$B33)</f>
        <v xml:space="preserve">Question 9: </v>
      </c>
      <c r="C18" s="23" t="e">
        <f t="shared" ref="C18:N18" ca="1" si="13">IF(C$6&gt;0,COUNTIFS(INDIRECT(C$4&amp;"!$p$4:$p$250"),"NO",INDIRECT(C$4&amp;"!$B$4:$B$250"),$B$1),NA())</f>
        <v>#N/A</v>
      </c>
      <c r="D18" s="23" t="e">
        <f t="shared" ca="1" si="13"/>
        <v>#N/A</v>
      </c>
      <c r="E18" s="23" t="e">
        <f t="shared" ca="1" si="13"/>
        <v>#N/A</v>
      </c>
      <c r="F18" s="23" t="e">
        <f t="shared" ca="1" si="13"/>
        <v>#N/A</v>
      </c>
      <c r="G18" s="23" t="e">
        <f t="shared" ca="1" si="13"/>
        <v>#N/A</v>
      </c>
      <c r="H18" s="23" t="e">
        <f t="shared" ca="1" si="13"/>
        <v>#N/A</v>
      </c>
      <c r="I18" s="23" t="e">
        <f t="shared" ca="1" si="13"/>
        <v>#N/A</v>
      </c>
      <c r="J18" s="23" t="e">
        <f t="shared" ca="1" si="13"/>
        <v>#N/A</v>
      </c>
      <c r="K18" s="23" t="e">
        <f t="shared" ca="1" si="13"/>
        <v>#N/A</v>
      </c>
      <c r="L18" s="23" t="e">
        <f t="shared" ca="1" si="13"/>
        <v>#N/A</v>
      </c>
      <c r="M18" s="23" t="e">
        <f t="shared" ca="1" si="13"/>
        <v>#N/A</v>
      </c>
      <c r="N18" s="23" t="e">
        <f t="shared" ca="1" si="13"/>
        <v>#N/A</v>
      </c>
    </row>
    <row r="19" spans="1:14" ht="15.75">
      <c r="A19" s="94"/>
      <c r="B19" s="15" t="str">
        <f>IF(INSTRUCTIONS!$B34="",INSTRUCTIONS!$A34,INSTRUCTIONS!$B34)</f>
        <v xml:space="preserve">Question 10: </v>
      </c>
      <c r="C19" s="23" t="e">
        <f t="shared" ref="C19:N19" ca="1" si="14">IF(C$6&gt;0,COUNTIFS(INDIRECT(C$4&amp;"!$q$4:$q$250"),"NO",INDIRECT(C$4&amp;"!$B$4:$B$250"),$B$1),NA())</f>
        <v>#N/A</v>
      </c>
      <c r="D19" s="23" t="e">
        <f t="shared" ca="1" si="14"/>
        <v>#N/A</v>
      </c>
      <c r="E19" s="23" t="e">
        <f t="shared" ca="1" si="14"/>
        <v>#N/A</v>
      </c>
      <c r="F19" s="23" t="e">
        <f t="shared" ca="1" si="14"/>
        <v>#N/A</v>
      </c>
      <c r="G19" s="23" t="e">
        <f t="shared" ca="1" si="14"/>
        <v>#N/A</v>
      </c>
      <c r="H19" s="23" t="e">
        <f t="shared" ca="1" si="14"/>
        <v>#N/A</v>
      </c>
      <c r="I19" s="23" t="e">
        <f t="shared" ca="1" si="14"/>
        <v>#N/A</v>
      </c>
      <c r="J19" s="23" t="e">
        <f t="shared" ca="1" si="14"/>
        <v>#N/A</v>
      </c>
      <c r="K19" s="23" t="e">
        <f t="shared" ca="1" si="14"/>
        <v>#N/A</v>
      </c>
      <c r="L19" s="23" t="e">
        <f t="shared" ca="1" si="14"/>
        <v>#N/A</v>
      </c>
      <c r="M19" s="23" t="e">
        <f t="shared" ca="1" si="14"/>
        <v>#N/A</v>
      </c>
      <c r="N19" s="23" t="e">
        <f t="shared" ca="1" si="14"/>
        <v>#N/A</v>
      </c>
    </row>
    <row r="20" spans="1:14" ht="15.75">
      <c r="A20" s="94"/>
      <c r="B20" s="15" t="str">
        <f>IF(INSTRUCTIONS!$B35="",INSTRUCTIONS!$A35,INSTRUCTIONS!$B35)</f>
        <v xml:space="preserve">Question 11: </v>
      </c>
      <c r="C20" s="23" t="e">
        <f t="shared" ref="C20:N20" ca="1" si="15">IF(C$6&gt;0,COUNTIFS(INDIRECT(C$4&amp;"!$r$4:$r$250"),"NO",INDIRECT(C$4&amp;"!$B$4:$B$250"),$B$1),NA())</f>
        <v>#N/A</v>
      </c>
      <c r="D20" s="23" t="e">
        <f t="shared" ca="1" si="15"/>
        <v>#N/A</v>
      </c>
      <c r="E20" s="23" t="e">
        <f t="shared" ca="1" si="15"/>
        <v>#N/A</v>
      </c>
      <c r="F20" s="23" t="e">
        <f t="shared" ca="1" si="15"/>
        <v>#N/A</v>
      </c>
      <c r="G20" s="23" t="e">
        <f t="shared" ca="1" si="15"/>
        <v>#N/A</v>
      </c>
      <c r="H20" s="23" t="e">
        <f t="shared" ca="1" si="15"/>
        <v>#N/A</v>
      </c>
      <c r="I20" s="23" t="e">
        <f t="shared" ca="1" si="15"/>
        <v>#N/A</v>
      </c>
      <c r="J20" s="23" t="e">
        <f t="shared" ca="1" si="15"/>
        <v>#N/A</v>
      </c>
      <c r="K20" s="23" t="e">
        <f t="shared" ca="1" si="15"/>
        <v>#N/A</v>
      </c>
      <c r="L20" s="23" t="e">
        <f t="shared" ca="1" si="15"/>
        <v>#N/A</v>
      </c>
      <c r="M20" s="23" t="e">
        <f t="shared" ca="1" si="15"/>
        <v>#N/A</v>
      </c>
      <c r="N20" s="23" t="e">
        <f t="shared" ca="1" si="15"/>
        <v>#N/A</v>
      </c>
    </row>
    <row r="21" spans="1:14" ht="15.75">
      <c r="A21" s="94"/>
      <c r="B21" s="15" t="str">
        <f>IF(INSTRUCTIONS!$B36="",INSTRUCTIONS!$A36,INSTRUCTIONS!$B36)</f>
        <v xml:space="preserve">Question 12: </v>
      </c>
      <c r="C21" s="23" t="e">
        <f t="shared" ref="C21:N21" ca="1" si="16">IF(C$6&gt;0,COUNTIFS(INDIRECT(C$4&amp;"!$s$4:$s$250"),"NO",INDIRECT(C$4&amp;"!$B$4:$B$250"),$B$1),NA())</f>
        <v>#N/A</v>
      </c>
      <c r="D21" s="23" t="e">
        <f t="shared" ca="1" si="16"/>
        <v>#N/A</v>
      </c>
      <c r="E21" s="23" t="e">
        <f t="shared" ca="1" si="16"/>
        <v>#N/A</v>
      </c>
      <c r="F21" s="23" t="e">
        <f t="shared" ca="1" si="16"/>
        <v>#N/A</v>
      </c>
      <c r="G21" s="23" t="e">
        <f t="shared" ca="1" si="16"/>
        <v>#N/A</v>
      </c>
      <c r="H21" s="23" t="e">
        <f t="shared" ca="1" si="16"/>
        <v>#N/A</v>
      </c>
      <c r="I21" s="23" t="e">
        <f t="shared" ca="1" si="16"/>
        <v>#N/A</v>
      </c>
      <c r="J21" s="23" t="e">
        <f t="shared" ca="1" si="16"/>
        <v>#N/A</v>
      </c>
      <c r="K21" s="23" t="e">
        <f t="shared" ca="1" si="16"/>
        <v>#N/A</v>
      </c>
      <c r="L21" s="23" t="e">
        <f t="shared" ca="1" si="16"/>
        <v>#N/A</v>
      </c>
      <c r="M21" s="23" t="e">
        <f t="shared" ca="1" si="16"/>
        <v>#N/A</v>
      </c>
      <c r="N21" s="23" t="e">
        <f t="shared" ca="1" si="16"/>
        <v>#N/A</v>
      </c>
    </row>
    <row r="22" spans="1:14" ht="15.75">
      <c r="A22" s="94"/>
      <c r="B22" s="15" t="str">
        <f>IF(INSTRUCTIONS!$B37="",INSTRUCTIONS!$A37,INSTRUCTIONS!$B37)</f>
        <v xml:space="preserve">Question 13: </v>
      </c>
      <c r="C22" s="23" t="e">
        <f t="shared" ref="C22:N22" ca="1" si="17">IF(C$6&gt;0,COUNTIFS(INDIRECT(C$4&amp;"!$t$4:$t$250"),"NO",INDIRECT(C$4&amp;"!$B$4:$B$250"),$B$1),NA())</f>
        <v>#N/A</v>
      </c>
      <c r="D22" s="23" t="e">
        <f t="shared" ca="1" si="17"/>
        <v>#N/A</v>
      </c>
      <c r="E22" s="23" t="e">
        <f t="shared" ca="1" si="17"/>
        <v>#N/A</v>
      </c>
      <c r="F22" s="23" t="e">
        <f t="shared" ca="1" si="17"/>
        <v>#N/A</v>
      </c>
      <c r="G22" s="23" t="e">
        <f t="shared" ca="1" si="17"/>
        <v>#N/A</v>
      </c>
      <c r="H22" s="23" t="e">
        <f t="shared" ca="1" si="17"/>
        <v>#N/A</v>
      </c>
      <c r="I22" s="23" t="e">
        <f t="shared" ca="1" si="17"/>
        <v>#N/A</v>
      </c>
      <c r="J22" s="23" t="e">
        <f t="shared" ca="1" si="17"/>
        <v>#N/A</v>
      </c>
      <c r="K22" s="23" t="e">
        <f t="shared" ca="1" si="17"/>
        <v>#N/A</v>
      </c>
      <c r="L22" s="23" t="e">
        <f t="shared" ca="1" si="17"/>
        <v>#N/A</v>
      </c>
      <c r="M22" s="23" t="e">
        <f t="shared" ca="1" si="17"/>
        <v>#N/A</v>
      </c>
      <c r="N22" s="23" t="e">
        <f t="shared" ca="1" si="17"/>
        <v>#N/A</v>
      </c>
    </row>
    <row r="23" spans="1:14" ht="15.75">
      <c r="A23" s="94"/>
      <c r="B23" s="15" t="str">
        <f>IF(INSTRUCTIONS!$B38="",INSTRUCTIONS!$A38,INSTRUCTIONS!$B38)</f>
        <v xml:space="preserve">Question 14: </v>
      </c>
      <c r="C23" s="23" t="e">
        <f t="shared" ref="C23:N23" ca="1" si="18">IF(C$6&gt;0,COUNTIFS(INDIRECT(C$4&amp;"!$u$4:$u$250"),"NO",INDIRECT(C$4&amp;"!$B$4:$B$250"),$B$1),NA())</f>
        <v>#N/A</v>
      </c>
      <c r="D23" s="23" t="e">
        <f t="shared" ca="1" si="18"/>
        <v>#N/A</v>
      </c>
      <c r="E23" s="23" t="e">
        <f t="shared" ca="1" si="18"/>
        <v>#N/A</v>
      </c>
      <c r="F23" s="23" t="e">
        <f t="shared" ca="1" si="18"/>
        <v>#N/A</v>
      </c>
      <c r="G23" s="23" t="e">
        <f t="shared" ca="1" si="18"/>
        <v>#N/A</v>
      </c>
      <c r="H23" s="23" t="e">
        <f t="shared" ca="1" si="18"/>
        <v>#N/A</v>
      </c>
      <c r="I23" s="23" t="e">
        <f t="shared" ca="1" si="18"/>
        <v>#N/A</v>
      </c>
      <c r="J23" s="23" t="e">
        <f t="shared" ca="1" si="18"/>
        <v>#N/A</v>
      </c>
      <c r="K23" s="23" t="e">
        <f t="shared" ca="1" si="18"/>
        <v>#N/A</v>
      </c>
      <c r="L23" s="23" t="e">
        <f t="shared" ca="1" si="18"/>
        <v>#N/A</v>
      </c>
      <c r="M23" s="23" t="e">
        <f t="shared" ca="1" si="18"/>
        <v>#N/A</v>
      </c>
      <c r="N23" s="23" t="e">
        <f t="shared" ca="1" si="18"/>
        <v>#N/A</v>
      </c>
    </row>
    <row r="24" spans="1:14" ht="15.75">
      <c r="A24" s="94"/>
      <c r="B24" s="15" t="str">
        <f>IF(INSTRUCTIONS!$B39="",INSTRUCTIONS!$A39,INSTRUCTIONS!$B39)</f>
        <v xml:space="preserve">Question 15: </v>
      </c>
      <c r="C24" s="23" t="e">
        <f t="shared" ref="C24:N24" ca="1" si="19">IF(C$6&gt;0,COUNTIFS(INDIRECT(C$4&amp;"!$v$4:$v$250"),"NO",INDIRECT(C$4&amp;"!$B$4:$B$250"),$B$1),NA())</f>
        <v>#N/A</v>
      </c>
      <c r="D24" s="23" t="e">
        <f t="shared" ca="1" si="19"/>
        <v>#N/A</v>
      </c>
      <c r="E24" s="23" t="e">
        <f t="shared" ca="1" si="19"/>
        <v>#N/A</v>
      </c>
      <c r="F24" s="23" t="e">
        <f t="shared" ca="1" si="19"/>
        <v>#N/A</v>
      </c>
      <c r="G24" s="23" t="e">
        <f t="shared" ca="1" si="19"/>
        <v>#N/A</v>
      </c>
      <c r="H24" s="23" t="e">
        <f t="shared" ca="1" si="19"/>
        <v>#N/A</v>
      </c>
      <c r="I24" s="23" t="e">
        <f t="shared" ca="1" si="19"/>
        <v>#N/A</v>
      </c>
      <c r="J24" s="23" t="e">
        <f t="shared" ca="1" si="19"/>
        <v>#N/A</v>
      </c>
      <c r="K24" s="23" t="e">
        <f t="shared" ca="1" si="19"/>
        <v>#N/A</v>
      </c>
      <c r="L24" s="23" t="e">
        <f t="shared" ca="1" si="19"/>
        <v>#N/A</v>
      </c>
      <c r="M24" s="23" t="e">
        <f t="shared" ca="1" si="19"/>
        <v>#N/A</v>
      </c>
      <c r="N24" s="23" t="e">
        <f t="shared" ca="1" si="19"/>
        <v>#N/A</v>
      </c>
    </row>
    <row r="25" spans="1:14" ht="15.75">
      <c r="A25" s="94"/>
      <c r="B25" s="15" t="str">
        <f>IF(INSTRUCTIONS!$B40="",INSTRUCTIONS!$A40,INSTRUCTIONS!$B40)</f>
        <v xml:space="preserve">Question 16: </v>
      </c>
      <c r="C25" s="23" t="e">
        <f t="shared" ref="C25:N25" ca="1" si="20">IF(C$6&gt;0,COUNTIFS(INDIRECT(C$4&amp;"!$w$4:$w$250"),"NO",INDIRECT(C$4&amp;"!$B$4:$B$250"),$B$1),NA())</f>
        <v>#N/A</v>
      </c>
      <c r="D25" s="23" t="e">
        <f t="shared" ca="1" si="20"/>
        <v>#N/A</v>
      </c>
      <c r="E25" s="23" t="e">
        <f t="shared" ca="1" si="20"/>
        <v>#N/A</v>
      </c>
      <c r="F25" s="23" t="e">
        <f t="shared" ca="1" si="20"/>
        <v>#N/A</v>
      </c>
      <c r="G25" s="23" t="e">
        <f t="shared" ca="1" si="20"/>
        <v>#N/A</v>
      </c>
      <c r="H25" s="23" t="e">
        <f t="shared" ca="1" si="20"/>
        <v>#N/A</v>
      </c>
      <c r="I25" s="23" t="e">
        <f t="shared" ca="1" si="20"/>
        <v>#N/A</v>
      </c>
      <c r="J25" s="23" t="e">
        <f t="shared" ca="1" si="20"/>
        <v>#N/A</v>
      </c>
      <c r="K25" s="23" t="e">
        <f t="shared" ca="1" si="20"/>
        <v>#N/A</v>
      </c>
      <c r="L25" s="23" t="e">
        <f t="shared" ca="1" si="20"/>
        <v>#N/A</v>
      </c>
      <c r="M25" s="23" t="e">
        <f t="shared" ca="1" si="20"/>
        <v>#N/A</v>
      </c>
      <c r="N25" s="23" t="e">
        <f t="shared" ca="1" si="20"/>
        <v>#N/A</v>
      </c>
    </row>
    <row r="26" spans="1:14" ht="15.75">
      <c r="A26" s="94"/>
      <c r="B26" s="15" t="str">
        <f>IF(INSTRUCTIONS!$B41="",INSTRUCTIONS!$A41,INSTRUCTIONS!$B41)</f>
        <v xml:space="preserve">Question 17: </v>
      </c>
      <c r="C26" s="23" t="e">
        <f t="shared" ref="C26:N26" ca="1" si="21">IF(C$6&gt;0,COUNTIFS(INDIRECT(C$4&amp;"!$x$4:$x$250"),"NO",INDIRECT(C$4&amp;"!$B$4:$B$250"),$B$1),NA())</f>
        <v>#N/A</v>
      </c>
      <c r="D26" s="23" t="e">
        <f t="shared" ca="1" si="21"/>
        <v>#N/A</v>
      </c>
      <c r="E26" s="23" t="e">
        <f t="shared" ca="1" si="21"/>
        <v>#N/A</v>
      </c>
      <c r="F26" s="23" t="e">
        <f t="shared" ca="1" si="21"/>
        <v>#N/A</v>
      </c>
      <c r="G26" s="23" t="e">
        <f t="shared" ca="1" si="21"/>
        <v>#N/A</v>
      </c>
      <c r="H26" s="23" t="e">
        <f t="shared" ca="1" si="21"/>
        <v>#N/A</v>
      </c>
      <c r="I26" s="23" t="e">
        <f t="shared" ca="1" si="21"/>
        <v>#N/A</v>
      </c>
      <c r="J26" s="23" t="e">
        <f t="shared" ca="1" si="21"/>
        <v>#N/A</v>
      </c>
      <c r="K26" s="23" t="e">
        <f t="shared" ca="1" si="21"/>
        <v>#N/A</v>
      </c>
      <c r="L26" s="23" t="e">
        <f t="shared" ca="1" si="21"/>
        <v>#N/A</v>
      </c>
      <c r="M26" s="23" t="e">
        <f t="shared" ca="1" si="21"/>
        <v>#N/A</v>
      </c>
      <c r="N26" s="23" t="e">
        <f t="shared" ca="1" si="21"/>
        <v>#N/A</v>
      </c>
    </row>
    <row r="27" spans="1:14" ht="15.75">
      <c r="A27" s="94"/>
      <c r="B27" s="15" t="str">
        <f>IF(INSTRUCTIONS!$B42="",INSTRUCTIONS!$A42,INSTRUCTIONS!$B42)</f>
        <v xml:space="preserve">Question 18: </v>
      </c>
      <c r="C27" s="23" t="e">
        <f t="shared" ref="C27:N27" ca="1" si="22">IF(C$6&gt;0,COUNTIFS(INDIRECT(C$4&amp;"!$y$4:$y$250"),"NO",INDIRECT(C$4&amp;"!$B$4:$B$250"),$B$1),NA())</f>
        <v>#N/A</v>
      </c>
      <c r="D27" s="23" t="e">
        <f t="shared" ca="1" si="22"/>
        <v>#N/A</v>
      </c>
      <c r="E27" s="23" t="e">
        <f t="shared" ca="1" si="22"/>
        <v>#N/A</v>
      </c>
      <c r="F27" s="23" t="e">
        <f t="shared" ca="1" si="22"/>
        <v>#N/A</v>
      </c>
      <c r="G27" s="23" t="e">
        <f t="shared" ca="1" si="22"/>
        <v>#N/A</v>
      </c>
      <c r="H27" s="23" t="e">
        <f t="shared" ca="1" si="22"/>
        <v>#N/A</v>
      </c>
      <c r="I27" s="23" t="e">
        <f t="shared" ca="1" si="22"/>
        <v>#N/A</v>
      </c>
      <c r="J27" s="23" t="e">
        <f t="shared" ca="1" si="22"/>
        <v>#N/A</v>
      </c>
      <c r="K27" s="23" t="e">
        <f t="shared" ca="1" si="22"/>
        <v>#N/A</v>
      </c>
      <c r="L27" s="23" t="e">
        <f t="shared" ca="1" si="22"/>
        <v>#N/A</v>
      </c>
      <c r="M27" s="23" t="e">
        <f t="shared" ca="1" si="22"/>
        <v>#N/A</v>
      </c>
      <c r="N27" s="23" t="e">
        <f t="shared" ca="1" si="22"/>
        <v>#N/A</v>
      </c>
    </row>
    <row r="28" spans="1:14" ht="15.75">
      <c r="A28" s="94"/>
      <c r="B28" s="15" t="str">
        <f>IF(INSTRUCTIONS!$B43="",INSTRUCTIONS!$A43,INSTRUCTIONS!$B43)</f>
        <v xml:space="preserve">Question 19: </v>
      </c>
      <c r="C28" s="23" t="e">
        <f t="shared" ref="C28:N28" ca="1" si="23">IF(C$6&gt;0,COUNTIFS(INDIRECT(C$4&amp;"!$z$4:$z$250"),"NO",INDIRECT(C$4&amp;"!$B$4:$B$250"),$B$1),NA())</f>
        <v>#N/A</v>
      </c>
      <c r="D28" s="23" t="e">
        <f t="shared" ca="1" si="23"/>
        <v>#N/A</v>
      </c>
      <c r="E28" s="23" t="e">
        <f t="shared" ca="1" si="23"/>
        <v>#N/A</v>
      </c>
      <c r="F28" s="23" t="e">
        <f t="shared" ca="1" si="23"/>
        <v>#N/A</v>
      </c>
      <c r="G28" s="23" t="e">
        <f t="shared" ca="1" si="23"/>
        <v>#N/A</v>
      </c>
      <c r="H28" s="23" t="e">
        <f t="shared" ca="1" si="23"/>
        <v>#N/A</v>
      </c>
      <c r="I28" s="23" t="e">
        <f t="shared" ca="1" si="23"/>
        <v>#N/A</v>
      </c>
      <c r="J28" s="23" t="e">
        <f t="shared" ca="1" si="23"/>
        <v>#N/A</v>
      </c>
      <c r="K28" s="23" t="e">
        <f t="shared" ca="1" si="23"/>
        <v>#N/A</v>
      </c>
      <c r="L28" s="23" t="e">
        <f t="shared" ca="1" si="23"/>
        <v>#N/A</v>
      </c>
      <c r="M28" s="23" t="e">
        <f t="shared" ca="1" si="23"/>
        <v>#N/A</v>
      </c>
      <c r="N28" s="23" t="e">
        <f t="shared" ca="1" si="23"/>
        <v>#N/A</v>
      </c>
    </row>
    <row r="29" spans="1:14" ht="15.75">
      <c r="A29" s="94"/>
      <c r="B29" s="15" t="str">
        <f>IF(INSTRUCTIONS!$B44="",INSTRUCTIONS!$A44,INSTRUCTIONS!$B44)</f>
        <v xml:space="preserve">Question 20: </v>
      </c>
      <c r="C29" s="23" t="e">
        <f t="shared" ref="C29:N29" ca="1" si="24">IF(C$6&gt;0,COUNTIFS(INDIRECT(C$4&amp;"!$aa$4:$aa$250"),"NO",INDIRECT(C$4&amp;"!$B$4:$B$250"),$B$1),NA())</f>
        <v>#N/A</v>
      </c>
      <c r="D29" s="23" t="e">
        <f t="shared" ca="1" si="24"/>
        <v>#N/A</v>
      </c>
      <c r="E29" s="23" t="e">
        <f t="shared" ca="1" si="24"/>
        <v>#N/A</v>
      </c>
      <c r="F29" s="23" t="e">
        <f t="shared" ca="1" si="24"/>
        <v>#N/A</v>
      </c>
      <c r="G29" s="23" t="e">
        <f t="shared" ca="1" si="24"/>
        <v>#N/A</v>
      </c>
      <c r="H29" s="23" t="e">
        <f t="shared" ca="1" si="24"/>
        <v>#N/A</v>
      </c>
      <c r="I29" s="23" t="e">
        <f t="shared" ca="1" si="24"/>
        <v>#N/A</v>
      </c>
      <c r="J29" s="23" t="e">
        <f t="shared" ca="1" si="24"/>
        <v>#N/A</v>
      </c>
      <c r="K29" s="23" t="e">
        <f t="shared" ca="1" si="24"/>
        <v>#N/A</v>
      </c>
      <c r="L29" s="23" t="e">
        <f t="shared" ca="1" si="24"/>
        <v>#N/A</v>
      </c>
      <c r="M29" s="23" t="e">
        <f t="shared" ca="1" si="24"/>
        <v>#N/A</v>
      </c>
      <c r="N29" s="23" t="e">
        <f t="shared" ca="1" si="24"/>
        <v>#N/A</v>
      </c>
    </row>
    <row r="31" spans="1:14">
      <c r="A31" s="13" t="str">
        <f>$B$8&amp;" for Employee: "&amp;$B$1</f>
        <v xml:space="preserve">Process Measure Compliance for Employee: </v>
      </c>
    </row>
    <row r="32" spans="1:14">
      <c r="A32" s="13" t="str">
        <f>"Average # Failures per Assessment for Employee: "&amp;$B$1</f>
        <v xml:space="preserve">Average # Failures per Assessment for Employee: </v>
      </c>
      <c r="B32" s="57" t="str">
        <f>IF(ISBLANK(INSTRUCTIONS!$B$21)=TRUE,"GOAL RATE: ","GOAL RATE: "&amp;TEXT(INSTRUCTIONS!$B$21,"0%"))</f>
        <v xml:space="preserve">GOAL RATE: </v>
      </c>
      <c r="C32" s="58" t="e">
        <f>IF(ISBLANK(INSTRUCTIONS!$B$21)=TRUE,NA(),INSTRUCTIONS!$B$21)</f>
        <v>#N/A</v>
      </c>
      <c r="D32" s="58" t="e">
        <f>IF(ISBLANK(INSTRUCTIONS!$B$21)=TRUE,NA(),INSTRUCTIONS!$B$21)</f>
        <v>#N/A</v>
      </c>
      <c r="E32" s="58" t="e">
        <f>IF(ISBLANK(INSTRUCTIONS!$B$21)=TRUE,NA(),INSTRUCTIONS!$B$21)</f>
        <v>#N/A</v>
      </c>
      <c r="F32" s="58" t="e">
        <f>IF(ISBLANK(INSTRUCTIONS!$B$21)=TRUE,NA(),INSTRUCTIONS!$B$21)</f>
        <v>#N/A</v>
      </c>
      <c r="G32" s="58" t="e">
        <f>IF(ISBLANK(INSTRUCTIONS!$B$21)=TRUE,NA(),INSTRUCTIONS!$B$21)</f>
        <v>#N/A</v>
      </c>
      <c r="H32" s="58" t="e">
        <f>IF(ISBLANK(INSTRUCTIONS!$B$21)=TRUE,NA(),INSTRUCTIONS!$B$21)</f>
        <v>#N/A</v>
      </c>
      <c r="I32" s="58" t="e">
        <f>IF(ISBLANK(INSTRUCTIONS!$B$21)=TRUE,NA(),INSTRUCTIONS!$B$21)</f>
        <v>#N/A</v>
      </c>
      <c r="J32" s="58" t="e">
        <f>IF(ISBLANK(INSTRUCTIONS!$B$21)=TRUE,NA(),INSTRUCTIONS!$B$21)</f>
        <v>#N/A</v>
      </c>
      <c r="K32" s="58" t="e">
        <f>IF(ISBLANK(INSTRUCTIONS!$B$21)=TRUE,NA(),INSTRUCTIONS!$B$21)</f>
        <v>#N/A</v>
      </c>
      <c r="L32" s="58" t="e">
        <f>IF(ISBLANK(INSTRUCTIONS!$B$21)=TRUE,NA(),INSTRUCTIONS!$B$21)</f>
        <v>#N/A</v>
      </c>
      <c r="M32" s="58" t="e">
        <f>IF(ISBLANK(INSTRUCTIONS!$B$21)=TRUE,NA(),INSTRUCTIONS!$B$21)</f>
        <v>#N/A</v>
      </c>
      <c r="N32" s="58" t="e">
        <f>IF(ISBLANK(INSTRUCTIONS!$B$21)=TRUE,NA(),INSTRUCTIONS!$B$21)</f>
        <v>#N/A</v>
      </c>
    </row>
    <row r="46" spans="1:12" ht="15.75" thickBot="1"/>
    <row r="47" spans="1:12" ht="15.75" hidden="1" thickBot="1">
      <c r="B47" s="13"/>
      <c r="C47" s="108" t="e">
        <f>INDEX($C$4:$N$4,MATCH($C$48,month_list,0))</f>
        <v>#N/A</v>
      </c>
      <c r="D47" s="108"/>
      <c r="E47" s="108"/>
      <c r="F47" s="108"/>
      <c r="G47" s="108"/>
      <c r="H47" s="108" t="e">
        <f>INDEX($C$4:$N$4,MATCH($H$48,month_list,0))</f>
        <v>#N/A</v>
      </c>
      <c r="I47" s="108"/>
      <c r="J47" s="108"/>
      <c r="K47" s="108"/>
      <c r="L47" s="108"/>
    </row>
    <row r="48" spans="1:12" ht="24" thickBot="1">
      <c r="A48" s="104" t="s">
        <v>2721</v>
      </c>
      <c r="B48" s="104"/>
      <c r="C48" s="105"/>
      <c r="D48" s="106"/>
      <c r="E48" s="106"/>
      <c r="F48" s="106"/>
      <c r="G48" s="107"/>
      <c r="H48" s="105"/>
      <c r="I48" s="106"/>
      <c r="J48" s="106"/>
      <c r="K48" s="106"/>
      <c r="L48" s="107"/>
    </row>
    <row r="49" spans="1:12">
      <c r="A49" s="99" t="s">
        <v>2722</v>
      </c>
      <c r="B49" s="59" t="s">
        <v>2723</v>
      </c>
      <c r="C49" s="60" t="str">
        <f>IF($C$48="","",C48)</f>
        <v/>
      </c>
      <c r="D49" s="60" t="str">
        <f>IF($C$48="","",C50+1)</f>
        <v/>
      </c>
      <c r="E49" s="60" t="str">
        <f t="shared" ref="E49:F49" si="25">IF($C$48="","",D50+1)</f>
        <v/>
      </c>
      <c r="F49" s="60" t="str">
        <f t="shared" si="25"/>
        <v/>
      </c>
      <c r="G49" s="60" t="str">
        <f>IF($C$48="","",F50+1)</f>
        <v/>
      </c>
      <c r="H49" s="60" t="str">
        <f>IF($H$48="","",H48)</f>
        <v/>
      </c>
      <c r="I49" s="60" t="str">
        <f>IF($H$48="","",H50+1)</f>
        <v/>
      </c>
      <c r="J49" s="60" t="str">
        <f t="shared" ref="J49:K49" si="26">IF($H$48="","",I50+1)</f>
        <v/>
      </c>
      <c r="K49" s="60" t="str">
        <f t="shared" si="26"/>
        <v/>
      </c>
      <c r="L49" s="60" t="str">
        <f>IF($H$48="","",K50+1)</f>
        <v/>
      </c>
    </row>
    <row r="50" spans="1:12">
      <c r="A50" s="100"/>
      <c r="B50" s="59" t="s">
        <v>2724</v>
      </c>
      <c r="C50" s="61" t="str">
        <f>IF($C$48="","",C48+(7-WEEKDAY(C48)))</f>
        <v/>
      </c>
      <c r="D50" s="61" t="str">
        <f>IF($C$48="","",C50+6)</f>
        <v/>
      </c>
      <c r="E50" s="61" t="str">
        <f>IF($C$48="","",D50+6)</f>
        <v/>
      </c>
      <c r="F50" s="61" t="str">
        <f>IF($C$48="","",E50+6)</f>
        <v/>
      </c>
      <c r="G50" s="61" t="str">
        <f>IF($C$48="","",EOMONTH(C49,0))</f>
        <v/>
      </c>
      <c r="H50" s="61" t="str">
        <f>IF($H$48="","",H48+(7-WEEKDAY(H48)))</f>
        <v/>
      </c>
      <c r="I50" s="61" t="str">
        <f>IF($H$48="","",H50+6)</f>
        <v/>
      </c>
      <c r="J50" s="61" t="str">
        <f>IF($H$48="","",I50+6)</f>
        <v/>
      </c>
      <c r="K50" s="61" t="str">
        <f>IF($H$48="","",J50+6)</f>
        <v/>
      </c>
      <c r="L50" s="61" t="str">
        <f>IF($H$48="","",EOMONTH(H49,0))</f>
        <v/>
      </c>
    </row>
    <row r="51" spans="1:12">
      <c r="A51" s="101" t="s">
        <v>2716</v>
      </c>
      <c r="B51" s="15" t="s">
        <v>2717</v>
      </c>
      <c r="C51" s="18" t="e">
        <f ca="1">COUNTIFS(INDIRECT($C$47&amp;"!$AB$4:$AB$250"),"&gt;=0",INDIRECT($C$47&amp;"!$E$4:$E$250"),"&lt;="&amp;C$50,INDIRECT($C$47&amp;"!$E$4:$E$250"),"&gt;="&amp;C$49,INDIRECT($C$47&amp;"!$B$4:$B$250"),$B$1)</f>
        <v>#N/A</v>
      </c>
      <c r="D51" s="18" t="e">
        <f ca="1">COUNTIFS(INDIRECT($C$47&amp;"!$AB$4:$AB$250"),"&gt;=0",INDIRECT($C$47&amp;"!$E$4:$E$250"),"&lt;="&amp;D$50,INDIRECT($C$47&amp;"!$E$4:$E$250"),"&gt;="&amp;D$49,INDIRECT($C$47&amp;"!$B$4:$B$250"),$B$1)</f>
        <v>#N/A</v>
      </c>
      <c r="E51" s="18" t="e">
        <f ca="1">COUNTIFS(INDIRECT($C$47&amp;"!$AB$4:$AB$250"),"&gt;=0",INDIRECT($C$47&amp;"!$E$4:$E$250"),"&lt;="&amp;E$50,INDIRECT($C$47&amp;"!$E$4:$E$250"),"&gt;="&amp;E$49,INDIRECT($C$47&amp;"!$B$4:$B$250"),$B$1)</f>
        <v>#N/A</v>
      </c>
      <c r="F51" s="18" t="e">
        <f ca="1">COUNTIFS(INDIRECT($C$47&amp;"!$AB$4:$AB$250"),"&gt;=0",INDIRECT($C$47&amp;"!$E$4:$E$250"),"&lt;="&amp;F$50,INDIRECT($C$47&amp;"!$E$4:$E$250"),"&gt;="&amp;F$49,INDIRECT($C$47&amp;"!$B$4:$B$250"),$B$1)</f>
        <v>#N/A</v>
      </c>
      <c r="G51" s="18" t="e">
        <f ca="1">COUNTIFS(INDIRECT($C$47&amp;"!$AB$4:$AB$250"),"&gt;=0",INDIRECT($C$47&amp;"!$E$4:$E$250"),"&lt;="&amp;G$50,INDIRECT($C$47&amp;"!$E$4:$E$250"),"&gt;="&amp;G$49,INDIRECT($C$47&amp;"!$B$4:$B$250"),$B$1)</f>
        <v>#N/A</v>
      </c>
      <c r="H51" s="18" t="e">
        <f ca="1">COUNTIFS(INDIRECT($H$47&amp;"!$AB$4:$AB$250"),"&gt;=0",INDIRECT($H$47&amp;"!$E$4:$E$250"),"&lt;="&amp;H$50,INDIRECT($H$47&amp;"!$E$4:$E$250"),"&gt;="&amp;H$49,INDIRECT($H$47&amp;"!$B$4:$B$250"),$B$1)</f>
        <v>#N/A</v>
      </c>
      <c r="I51" s="18" t="e">
        <f ca="1">COUNTIFS(INDIRECT($H$47&amp;"!$AB$4:$AB$250"),"&gt;=0",INDIRECT($H$47&amp;"!$E$4:$E$250"),"&lt;="&amp;I$50,INDIRECT($H$47&amp;"!$E$4:$E$250"),"&gt;="&amp;I$49,INDIRECT($H$47&amp;"!$B$4:$B$250"),$B$1)</f>
        <v>#N/A</v>
      </c>
      <c r="J51" s="18" t="e">
        <f ca="1">COUNTIFS(INDIRECT($H$47&amp;"!$AB$4:$AB$250"),"&gt;=0",INDIRECT($H$47&amp;"!$E$4:$E$250"),"&lt;="&amp;J$50,INDIRECT($H$47&amp;"!$E$4:$E$250"),"&gt;="&amp;J$49,INDIRECT($H$47&amp;"!$B$4:$B$250"),$B$1)</f>
        <v>#N/A</v>
      </c>
      <c r="K51" s="18" t="e">
        <f ca="1">COUNTIFS(INDIRECT($H$47&amp;"!$AB$4:$AB$250"),"&gt;=0",INDIRECT($H$47&amp;"!$E$4:$E$250"),"&lt;="&amp;K$50,INDIRECT($H$47&amp;"!$E$4:$E$250"),"&gt;="&amp;K$49,INDIRECT($H$47&amp;"!$B$4:$B$250"),$B$1)</f>
        <v>#N/A</v>
      </c>
      <c r="L51" s="18" t="e">
        <f ca="1">COUNTIFS(INDIRECT($H$47&amp;"!$AB$4:$AB$250"),"&gt;=0",INDIRECT($H$47&amp;"!$E$4:$E$250"),"&lt;="&amp;L$50,INDIRECT($H$47&amp;"!$E$4:$E$250"),"&gt;="&amp;L$49,INDIRECT($H$47&amp;"!$B$4:$B$250"),$B$1)</f>
        <v>#N/A</v>
      </c>
    </row>
    <row r="52" spans="1:12">
      <c r="A52" s="102"/>
      <c r="B52" s="15" t="s">
        <v>2718</v>
      </c>
      <c r="C52" s="18" t="e">
        <f ca="1">COUNTIFS(INDIRECT($C$47&amp;"!$AB$4:$AB$250"),"=0",INDIRECT($C$47&amp;"!$E$4:$E$250"),"&lt;="&amp;C$50,INDIRECT($C$47&amp;"!$E$4:$E$250"),"&gt;="&amp;C$49,INDIRECT($C$47&amp;"!$B$4:$B$250"),$B$1)</f>
        <v>#N/A</v>
      </c>
      <c r="D52" s="18" t="e">
        <f ca="1">COUNTIFS(INDIRECT($C$47&amp;"!$AB$4:$AB$250"),"=0",INDIRECT($C$47&amp;"!$E$4:$E$250"),"&lt;="&amp;D$50,INDIRECT($C$47&amp;"!$E$4:$E$250"),"&gt;="&amp;D$49,INDIRECT($C$47&amp;"!$B$4:$B$250"),$B$1)</f>
        <v>#N/A</v>
      </c>
      <c r="E52" s="18" t="e">
        <f ca="1">COUNTIFS(INDIRECT($C$47&amp;"!$AB$4:$AB$250"),"=0",INDIRECT($C$47&amp;"!$E$4:$E$250"),"&lt;="&amp;E$50,INDIRECT($C$47&amp;"!$E$4:$E$250"),"&gt;="&amp;E$49,INDIRECT($C$47&amp;"!$B$4:$B$250"),$B$1)</f>
        <v>#N/A</v>
      </c>
      <c r="F52" s="18" t="e">
        <f ca="1">COUNTIFS(INDIRECT($C$47&amp;"!$AB$4:$AB$250"),"=0",INDIRECT($C$47&amp;"!$E$4:$E$250"),"&lt;="&amp;F$50,INDIRECT($C$47&amp;"!$E$4:$E$250"),"&gt;="&amp;F$49,INDIRECT($C$47&amp;"!$B$4:$B$250"),$B$1)</f>
        <v>#N/A</v>
      </c>
      <c r="G52" s="18" t="e">
        <f ca="1">COUNTIFS(INDIRECT($C$47&amp;"!$AB$4:$AB$250"),"=0",INDIRECT($C$47&amp;"!$E$4:$E$250"),"&lt;="&amp;G$50,INDIRECT($C$47&amp;"!$E$4:$E$250"),"&gt;="&amp;G$49,INDIRECT($C$47&amp;"!$B$4:$B$250"),$B$1)</f>
        <v>#N/A</v>
      </c>
      <c r="H52" s="18" t="e">
        <f ca="1">COUNTIFS(INDIRECT($H$47&amp;"!$AB$4:$AB$250"),"=0",INDIRECT($H$47&amp;"!$E$4:$E$250"),"&lt;="&amp;H$50,INDIRECT($H$47&amp;"!$E$4:$E$250"),"&gt;="&amp;H$49,INDIRECT($H$47&amp;"!$B$4:$B$250"),$B$1)</f>
        <v>#N/A</v>
      </c>
      <c r="I52" s="18" t="e">
        <f ca="1">COUNTIFS(INDIRECT($H$47&amp;"!$AB$4:$AB$250"),"=0",INDIRECT($H$47&amp;"!$E$4:$E$250"),"&lt;="&amp;I$50,INDIRECT($H$47&amp;"!$E$4:$E$250"),"&gt;="&amp;I$49,INDIRECT($H$47&amp;"!$B$4:$B$250"),$B$1)</f>
        <v>#N/A</v>
      </c>
      <c r="J52" s="18" t="e">
        <f ca="1">COUNTIFS(INDIRECT($H$47&amp;"!$AB$4:$AB$250"),"=0",INDIRECT($H$47&amp;"!$E$4:$E$250"),"&lt;="&amp;J$50,INDIRECT($H$47&amp;"!$E$4:$E$250"),"&gt;="&amp;J$49,INDIRECT($H$47&amp;"!$B$4:$B$250"),$B$1)</f>
        <v>#N/A</v>
      </c>
      <c r="K52" s="18" t="e">
        <f ca="1">COUNTIFS(INDIRECT($H$47&amp;"!$AB$4:$AB$250"),"=0",INDIRECT($H$47&amp;"!$E$4:$E$250"),"&lt;="&amp;K$50,INDIRECT($H$47&amp;"!$E$4:$E$250"),"&gt;="&amp;K$49,INDIRECT($H$47&amp;"!$B$4:$B$250"),$B$1)</f>
        <v>#N/A</v>
      </c>
      <c r="L52" s="18" t="e">
        <f ca="1">COUNTIFS(INDIRECT($H$47&amp;"!$AB$4:$AB$250"),"=0",INDIRECT($H$47&amp;"!$E$4:$E$250"),"&lt;="&amp;L$50,INDIRECT($H$47&amp;"!$E$4:$E$250"),"&gt;="&amp;L$49,INDIRECT($H$47&amp;"!$B$4:$B$250"),$B$1)</f>
        <v>#N/A</v>
      </c>
    </row>
    <row r="53" spans="1:12" ht="15.75">
      <c r="A53" s="102"/>
      <c r="B53" s="19" t="str">
        <f>IF(INSTRUCTIONS!$A$22=0,"Process Measure Compliance",INSTRUCTIONS!$A$22)</f>
        <v>Process Measure Compliance</v>
      </c>
      <c r="C53" s="20" t="e">
        <f ca="1">IFERROR(C52/C51,NA())</f>
        <v>#N/A</v>
      </c>
      <c r="D53" s="20" t="e">
        <f t="shared" ref="D53:L53" ca="1" si="27">IFERROR(D52/D51,NA())</f>
        <v>#N/A</v>
      </c>
      <c r="E53" s="20" t="e">
        <f t="shared" ca="1" si="27"/>
        <v>#N/A</v>
      </c>
      <c r="F53" s="20" t="e">
        <f t="shared" ca="1" si="27"/>
        <v>#N/A</v>
      </c>
      <c r="G53" s="20" t="e">
        <f t="shared" ca="1" si="27"/>
        <v>#N/A</v>
      </c>
      <c r="H53" s="20" t="e">
        <f t="shared" ca="1" si="27"/>
        <v>#N/A</v>
      </c>
      <c r="I53" s="20" t="e">
        <f t="shared" ca="1" si="27"/>
        <v>#N/A</v>
      </c>
      <c r="J53" s="20" t="e">
        <f t="shared" ca="1" si="27"/>
        <v>#N/A</v>
      </c>
      <c r="K53" s="20" t="e">
        <f t="shared" ca="1" si="27"/>
        <v>#N/A</v>
      </c>
      <c r="L53" s="20" t="e">
        <f t="shared" ca="1" si="27"/>
        <v>#N/A</v>
      </c>
    </row>
    <row r="54" spans="1:12" ht="31.5">
      <c r="A54" s="103"/>
      <c r="B54" s="21" t="s">
        <v>2719</v>
      </c>
      <c r="C54" s="22" t="e">
        <f ca="1">IFERROR(AVERAGEIFS(INDIRECT($C$47&amp;"!$AB$4:$AB$250"),INDIRECT($C$47&amp;"!$E$4:$E$250"),"&lt;="&amp;C50,INDIRECT($C$47&amp;"!$E$4:$E$250"),"&gt;="&amp;C49,INDIRECT($C$47&amp;"!$B$4:$B$250"),$B$1),NA())</f>
        <v>#N/A</v>
      </c>
      <c r="D54" s="22" t="e">
        <f ca="1">IFERROR(AVERAGEIFS(INDIRECT($C$47&amp;"!$AB$4:$AB$250"),INDIRECT($C$47&amp;"!$E$4:$E$250"),"&lt;="&amp;D50,INDIRECT($C$47&amp;"!$E$4:$E$250"),"&gt;="&amp;D49,INDIRECT($C$47&amp;"!$B$4:$B$250"),$B$1),NA())</f>
        <v>#N/A</v>
      </c>
      <c r="E54" s="22" t="e">
        <f ca="1">IFERROR(AVERAGEIFS(INDIRECT($C$47&amp;"!$AB$4:$AB$250"),INDIRECT($C$47&amp;"!$E$4:$E$250"),"&lt;="&amp;E50,INDIRECT($C$47&amp;"!$E$4:$E$250"),"&gt;="&amp;E49,INDIRECT($C$47&amp;"!$B$4:$B$250"),$B$1),NA())</f>
        <v>#N/A</v>
      </c>
      <c r="F54" s="22" t="e">
        <f ca="1">IFERROR(AVERAGEIFS(INDIRECT($C$47&amp;"!$AB$4:$AB$250"),INDIRECT($C$47&amp;"!$E$4:$E$250"),"&lt;="&amp;F50,INDIRECT($C$47&amp;"!$E$4:$E$250"),"&gt;="&amp;F49,INDIRECT($C$47&amp;"!$B$4:$B$250"),$B$1),NA())</f>
        <v>#N/A</v>
      </c>
      <c r="G54" s="22" t="e">
        <f ca="1">IFERROR(AVERAGEIFS(INDIRECT($C$47&amp;"!$AB$4:$AB$250"),INDIRECT($C$47&amp;"!$E$4:$E$250"),"&lt;="&amp;G50,INDIRECT($C$47&amp;"!$E$4:$E$250"),"&gt;="&amp;G49,INDIRECT($C$47&amp;"!$B$4:$B$250"),$B$1),NA())</f>
        <v>#N/A</v>
      </c>
      <c r="H54" s="22" t="e">
        <f ca="1">IFERROR(AVERAGEIFS(INDIRECT($H$47&amp;"!$AB$4:$AB$250"),INDIRECT($H$47&amp;"!$E$4:$E$250"),"&lt;="&amp;H50,INDIRECT($H$47&amp;"!$E$4:$E$250"),"&gt;="&amp;H49,INDIRECT($H$47&amp;"!$B$4:$B$250"),$B$1),NA())</f>
        <v>#N/A</v>
      </c>
      <c r="I54" s="22" t="e">
        <f ca="1">IFERROR(AVERAGEIFS(INDIRECT($H$47&amp;"!$AB$4:$AB$250"),INDIRECT($H$47&amp;"!$E$4:$E$250"),"&lt;="&amp;I50,INDIRECT($H$47&amp;"!$E$4:$E$250"),"&gt;="&amp;I49,INDIRECT($H$47&amp;"!$B$4:$B$250"),$B$1),NA())</f>
        <v>#N/A</v>
      </c>
      <c r="J54" s="22" t="e">
        <f ca="1">IFERROR(AVERAGEIFS(INDIRECT($H$47&amp;"!$AB$4:$AB$250"),INDIRECT($H$47&amp;"!$E$4:$E$250"),"&lt;="&amp;J50,INDIRECT($H$47&amp;"!$E$4:$E$250"),"&gt;="&amp;J49,INDIRECT($H$47&amp;"!$B$4:$B$250"),$B$1),NA())</f>
        <v>#N/A</v>
      </c>
      <c r="K54" s="22" t="e">
        <f ca="1">IFERROR(AVERAGEIFS(INDIRECT($H$47&amp;"!$AB$4:$AB$250"),INDIRECT($H$47&amp;"!$E$4:$E$250"),"&lt;="&amp;K50,INDIRECT($H$47&amp;"!$E$4:$E$250"),"&gt;="&amp;K49,INDIRECT($H$47&amp;"!$B$4:$B$250"),$B$1),NA())</f>
        <v>#N/A</v>
      </c>
      <c r="L54" s="22" t="e">
        <f ca="1">IFERROR(AVERAGEIFS(INDIRECT($H$47&amp;"!$AB$4:$AB$250"),INDIRECT($H$47&amp;"!$E$4:$E$250"),"&lt;="&amp;L50,INDIRECT($H$47&amp;"!$E$4:$E$250"),"&gt;="&amp;L49,INDIRECT($H$47&amp;"!$B$4:$B$250"),$B$1),NA())</f>
        <v>#N/A</v>
      </c>
    </row>
    <row r="55" spans="1:12" ht="15.75">
      <c r="A55" s="94" t="s">
        <v>2720</v>
      </c>
      <c r="B55" s="38" t="str">
        <f>IF(INSTRUCTIONS!$B25="",INSTRUCTIONS!$A25,INSTRUCTIONS!$B25)</f>
        <v xml:space="preserve">Question 1: </v>
      </c>
      <c r="C55" s="62" t="e">
        <f ca="1">IF(C$51&gt;0,COUNTIFS(INDIRECT($C$47&amp;"!$h$4:$h$250"),"NO",INDIRECT($C$47&amp;"!$E$4:$E$250"),"&lt;="&amp;C$50,INDIRECT($C$47&amp;"!$E$4:$E$250"),"&gt;="&amp;C$49,INDIRECT($C$47&amp;"!$B$4:$B$250"),$B$1),NA())</f>
        <v>#N/A</v>
      </c>
      <c r="D55" s="62" t="e">
        <f ca="1">IF(D$51&gt;0,COUNTIFS(INDIRECT($C$47&amp;"!$h$4:$h$250"),"NO",INDIRECT($C$47&amp;"!$E$4:$E$250"),"&lt;="&amp;D$50,INDIRECT($C$47&amp;"!$E$4:$E$250"),"&gt;="&amp;D$49,INDIRECT($C$47&amp;"!$B$4:$B$250"),$B$1),NA())</f>
        <v>#N/A</v>
      </c>
      <c r="E55" s="62" t="e">
        <f ca="1">IF(E$51&gt;0,COUNTIFS(INDIRECT($C$47&amp;"!$h$4:$h$250"),"NO",INDIRECT($C$47&amp;"!$E$4:$E$250"),"&lt;="&amp;E$50,INDIRECT($C$47&amp;"!$E$4:$E$250"),"&gt;="&amp;E$49,INDIRECT($C$47&amp;"!$B$4:$B$250"),$B$1),NA())</f>
        <v>#N/A</v>
      </c>
      <c r="F55" s="62" t="e">
        <f ca="1">IF(F$51&gt;0,COUNTIFS(INDIRECT($C$47&amp;"!$h$4:$h$250"),"NO",INDIRECT($C$47&amp;"!$E$4:$E$250"),"&lt;="&amp;F$50,INDIRECT($C$47&amp;"!$E$4:$E$250"),"&gt;="&amp;F$49,INDIRECT($C$47&amp;"!$B$4:$B$250"),$B$1),NA())</f>
        <v>#N/A</v>
      </c>
      <c r="G55" s="62" t="e">
        <f ca="1">IF(G$51&gt;0,COUNTIFS(INDIRECT($C$47&amp;"!$h$4:$h$250"),"NO",INDIRECT($C$47&amp;"!$E$4:$E$250"),"&lt;="&amp;G$50,INDIRECT($C$47&amp;"!$E$4:$E$250"),"&gt;="&amp;G$49,INDIRECT($C$47&amp;"!$B$4:$B$250"),$B$1),NA())</f>
        <v>#N/A</v>
      </c>
      <c r="H55" s="62" t="e">
        <f ca="1">IF(H$51&gt;0,COUNTIFS(INDIRECT($H$47&amp;"!$h$4:$h$250"),"NO",INDIRECT($H$47&amp;"!$E$4:$E$250"),"&lt;="&amp;H$50,INDIRECT($H$47&amp;"!$E$4:$E$250"),"&gt;="&amp;H$49,INDIRECT($H$47&amp;"!$B$4:$B$250"),$B$1),NA())</f>
        <v>#N/A</v>
      </c>
      <c r="I55" s="62" t="e">
        <f ca="1">IF(I$51&gt;0,COUNTIFS(INDIRECT($H$47&amp;"!$h$4:$h$250"),"NO",INDIRECT($H$47&amp;"!$E$4:$E$250"),"&lt;="&amp;I$50,INDIRECT($H$47&amp;"!$E$4:$E$250"),"&gt;="&amp;I$49,INDIRECT($H$47&amp;"!$B$4:$B$250"),$B$1),NA())</f>
        <v>#N/A</v>
      </c>
      <c r="J55" s="62" t="e">
        <f ca="1">IF(J$51&gt;0,COUNTIFS(INDIRECT($H$47&amp;"!$h$4:$h$250"),"NO",INDIRECT($H$47&amp;"!$E$4:$E$250"),"&lt;="&amp;J$50,INDIRECT($H$47&amp;"!$E$4:$E$250"),"&gt;="&amp;J$49,INDIRECT($H$47&amp;"!$B$4:$B$250"),$B$1),NA())</f>
        <v>#N/A</v>
      </c>
      <c r="K55" s="62" t="e">
        <f ca="1">IF(K$51&gt;0,COUNTIFS(INDIRECT($H$47&amp;"!$h$4:$h$250"),"NO",INDIRECT($H$47&amp;"!$E$4:$E$250"),"&lt;="&amp;K$50,INDIRECT($H$47&amp;"!$E$4:$E$250"),"&gt;="&amp;K$49,INDIRECT($H$47&amp;"!$B$4:$B$250"),$B$1),NA())</f>
        <v>#N/A</v>
      </c>
      <c r="L55" s="62" t="e">
        <f ca="1">IF(L$51&gt;0,COUNTIFS(INDIRECT($H$47&amp;"!$h$4:$h$250"),"NO",INDIRECT($H$47&amp;"!$E$4:$E$250"),"&lt;="&amp;L$50,INDIRECT($H$47&amp;"!$E$4:$E$250"),"&gt;="&amp;L$49,INDIRECT($H$47&amp;"!$B$4:$B$250"),$B$1),NA())</f>
        <v>#N/A</v>
      </c>
    </row>
    <row r="56" spans="1:12" ht="15.75">
      <c r="A56" s="94"/>
      <c r="B56" s="38" t="str">
        <f>IF(INSTRUCTIONS!$B26="",INSTRUCTIONS!$A26,INSTRUCTIONS!$B26)</f>
        <v xml:space="preserve">Question 2: </v>
      </c>
      <c r="C56" s="62" t="e">
        <f ca="1">IF(C$51&gt;0,COUNTIFS(INDIRECT($C$47&amp;"!$i$4:$i$250"),"NO",INDIRECT($C$47&amp;"!$E$4:$E$250"),"&lt;="&amp;C$50,INDIRECT($C$47&amp;"!$E$4:$E$250"),"&gt;="&amp;C$49,INDIRECT($C$47&amp;"!$B$4:$B$250"),$B$1),NA())</f>
        <v>#N/A</v>
      </c>
      <c r="D56" s="62" t="e">
        <f ca="1">IF(D$51&gt;0,COUNTIFS(INDIRECT($C$47&amp;"!$i$4:$i$250"),"NO",INDIRECT($C$47&amp;"!$E$4:$E$250"),"&lt;="&amp;D$50,INDIRECT($C$47&amp;"!$E$4:$E$250"),"&gt;="&amp;D$49,INDIRECT($C$47&amp;"!$B$4:$B$250"),$B$1),NA())</f>
        <v>#N/A</v>
      </c>
      <c r="E56" s="62" t="e">
        <f ca="1">IF(E$51&gt;0,COUNTIFS(INDIRECT($C$47&amp;"!$i$4:$i$250"),"NO",INDIRECT($C$47&amp;"!$E$4:$E$250"),"&lt;="&amp;E$50,INDIRECT($C$47&amp;"!$E$4:$E$250"),"&gt;="&amp;E$49,INDIRECT($C$47&amp;"!$B$4:$B$250"),$B$1),NA())</f>
        <v>#N/A</v>
      </c>
      <c r="F56" s="62" t="e">
        <f ca="1">IF(F$51&gt;0,COUNTIFS(INDIRECT($C$47&amp;"!$i$4:$i$250"),"NO",INDIRECT($C$47&amp;"!$E$4:$E$250"),"&lt;="&amp;F$50,INDIRECT($C$47&amp;"!$E$4:$E$250"),"&gt;="&amp;F$49,INDIRECT($C$47&amp;"!$B$4:$B$250"),$B$1),NA())</f>
        <v>#N/A</v>
      </c>
      <c r="G56" s="62" t="e">
        <f ca="1">IF(G$51&gt;0,COUNTIFS(INDIRECT($C$47&amp;"!$i$4:$i$250"),"NO",INDIRECT($C$47&amp;"!$E$4:$E$250"),"&lt;="&amp;G$50,INDIRECT($C$47&amp;"!$E$4:$E$250"),"&gt;="&amp;G$49,INDIRECT($C$47&amp;"!$B$4:$B$250"),$B$1),NA())</f>
        <v>#N/A</v>
      </c>
      <c r="H56" s="62" t="e">
        <f ca="1">IF(H$51&gt;0,COUNTIFS(INDIRECT($H$47&amp;"!$i$4:$i$250"),"NO",INDIRECT($H$47&amp;"!$E$4:$E$250"),"&lt;="&amp;H$50,INDIRECT($H$47&amp;"!$E$4:$E$250"),"&gt;="&amp;H$49,INDIRECT($H$47&amp;"!$B$4:$B$250"),$B$1),NA())</f>
        <v>#N/A</v>
      </c>
      <c r="I56" s="62" t="e">
        <f ca="1">IF(I$51&gt;0,COUNTIFS(INDIRECT($H$47&amp;"!$i$4:$i$250"),"NO",INDIRECT($H$47&amp;"!$E$4:$E$250"),"&lt;="&amp;I$50,INDIRECT($H$47&amp;"!$E$4:$E$250"),"&gt;="&amp;I$49,INDIRECT($H$47&amp;"!$B$4:$B$250"),$B$1),NA())</f>
        <v>#N/A</v>
      </c>
      <c r="J56" s="62" t="e">
        <f ca="1">IF(J$51&gt;0,COUNTIFS(INDIRECT($H$47&amp;"!$i$4:$i$250"),"NO",INDIRECT($H$47&amp;"!$E$4:$E$250"),"&lt;="&amp;J$50,INDIRECT($H$47&amp;"!$E$4:$E$250"),"&gt;="&amp;J$49,INDIRECT($H$47&amp;"!$B$4:$B$250"),$B$1),NA())</f>
        <v>#N/A</v>
      </c>
      <c r="K56" s="62" t="e">
        <f ca="1">IF(K$51&gt;0,COUNTIFS(INDIRECT($H$47&amp;"!$i$4:$i$250"),"NO",INDIRECT($H$47&amp;"!$E$4:$E$250"),"&lt;="&amp;K$50,INDIRECT($H$47&amp;"!$E$4:$E$250"),"&gt;="&amp;K$49,INDIRECT($H$47&amp;"!$B$4:$B$250"),$B$1),NA())</f>
        <v>#N/A</v>
      </c>
      <c r="L56" s="62" t="e">
        <f ca="1">IF(L$51&gt;0,COUNTIFS(INDIRECT($H$47&amp;"!$i$4:$i$250"),"NO",INDIRECT($H$47&amp;"!$E$4:$E$250"),"&lt;="&amp;L$50,INDIRECT($H$47&amp;"!$E$4:$E$250"),"&gt;="&amp;L$49,INDIRECT($H$47&amp;"!$B$4:$B$250"),$B$1),NA())</f>
        <v>#N/A</v>
      </c>
    </row>
    <row r="57" spans="1:12" ht="15.75">
      <c r="A57" s="94"/>
      <c r="B57" s="38" t="str">
        <f>IF(INSTRUCTIONS!$B27="",INSTRUCTIONS!$A27,INSTRUCTIONS!$B27)</f>
        <v xml:space="preserve">Question 3: </v>
      </c>
      <c r="C57" s="62" t="e">
        <f ca="1">IF(C$51&gt;0,COUNTIFS(INDIRECT($C$47&amp;"!$j$4:$j$250"),"NO",INDIRECT($C$47&amp;"!$E$4:$E$250"),"&lt;="&amp;C$50,INDIRECT($C$47&amp;"!$E$4:$E$250"),"&gt;="&amp;C$49,INDIRECT($C$47&amp;"!$B$4:$B$250"),$B$1),NA())</f>
        <v>#N/A</v>
      </c>
      <c r="D57" s="62" t="e">
        <f ca="1">IF(D$51&gt;0,COUNTIFS(INDIRECT($C$47&amp;"!$j$4:$j$250"),"NO",INDIRECT($C$47&amp;"!$E$4:$E$250"),"&lt;="&amp;D$50,INDIRECT($C$47&amp;"!$E$4:$E$250"),"&gt;="&amp;D$49,INDIRECT($C$47&amp;"!$B$4:$B$250"),$B$1),NA())</f>
        <v>#N/A</v>
      </c>
      <c r="E57" s="62" t="e">
        <f ca="1">IF(E$51&gt;0,COUNTIFS(INDIRECT($C$47&amp;"!$j$4:$j$250"),"NO",INDIRECT($C$47&amp;"!$E$4:$E$250"),"&lt;="&amp;E$50,INDIRECT($C$47&amp;"!$E$4:$E$250"),"&gt;="&amp;E$49,INDIRECT($C$47&amp;"!$B$4:$B$250"),$B$1),NA())</f>
        <v>#N/A</v>
      </c>
      <c r="F57" s="62" t="e">
        <f ca="1">IF(F$51&gt;0,COUNTIFS(INDIRECT($C$47&amp;"!$j$4:$j$250"),"NO",INDIRECT($C$47&amp;"!$E$4:$E$250"),"&lt;="&amp;F$50,INDIRECT($C$47&amp;"!$E$4:$E$250"),"&gt;="&amp;F$49,INDIRECT($C$47&amp;"!$B$4:$B$250"),$B$1),NA())</f>
        <v>#N/A</v>
      </c>
      <c r="G57" s="62" t="e">
        <f ca="1">IF(G$51&gt;0,COUNTIFS(INDIRECT($C$47&amp;"!$j$4:$j$250"),"NO",INDIRECT($C$47&amp;"!$E$4:$E$250"),"&lt;="&amp;G$50,INDIRECT($C$47&amp;"!$E$4:$E$250"),"&gt;="&amp;G$49,INDIRECT($C$47&amp;"!$B$4:$B$250"),$B$1),NA())</f>
        <v>#N/A</v>
      </c>
      <c r="H57" s="62" t="e">
        <f ca="1">IF(H$51&gt;0,COUNTIFS(INDIRECT($H$47&amp;"!$j$4:$j$250"),"NO",INDIRECT($H$47&amp;"!$E$4:$E$250"),"&lt;="&amp;H$50,INDIRECT($H$47&amp;"!$E$4:$E$250"),"&gt;="&amp;H$49,INDIRECT($H$47&amp;"!$B$4:$B$250"),$B$1),NA())</f>
        <v>#N/A</v>
      </c>
      <c r="I57" s="62" t="e">
        <f ca="1">IF(I$51&gt;0,COUNTIFS(INDIRECT($H$47&amp;"!$j$4:$j$250"),"NO",INDIRECT($H$47&amp;"!$E$4:$E$250"),"&lt;="&amp;I$50,INDIRECT($H$47&amp;"!$E$4:$E$250"),"&gt;="&amp;I$49,INDIRECT($H$47&amp;"!$B$4:$B$250"),$B$1),NA())</f>
        <v>#N/A</v>
      </c>
      <c r="J57" s="62" t="e">
        <f ca="1">IF(J$51&gt;0,COUNTIFS(INDIRECT($H$47&amp;"!$j$4:$j$250"),"NO",INDIRECT($H$47&amp;"!$E$4:$E$250"),"&lt;="&amp;J$50,INDIRECT($H$47&amp;"!$E$4:$E$250"),"&gt;="&amp;J$49,INDIRECT($H$47&amp;"!$B$4:$B$250"),$B$1),NA())</f>
        <v>#N/A</v>
      </c>
      <c r="K57" s="62" t="e">
        <f ca="1">IF(K$51&gt;0,COUNTIFS(INDIRECT($H$47&amp;"!$j$4:$j$250"),"NO",INDIRECT($H$47&amp;"!$E$4:$E$250"),"&lt;="&amp;K$50,INDIRECT($H$47&amp;"!$E$4:$E$250"),"&gt;="&amp;K$49,INDIRECT($H$47&amp;"!$B$4:$B$250"),$B$1),NA())</f>
        <v>#N/A</v>
      </c>
      <c r="L57" s="62" t="e">
        <f ca="1">IF(L$51&gt;0,COUNTIFS(INDIRECT($H$47&amp;"!$j$4:$j$250"),"NO",INDIRECT($H$47&amp;"!$E$4:$E$250"),"&lt;="&amp;L$50,INDIRECT($H$47&amp;"!$E$4:$E$250"),"&gt;="&amp;L$49,INDIRECT($H$47&amp;"!$B$4:$B$250"),$B$1),NA())</f>
        <v>#N/A</v>
      </c>
    </row>
    <row r="58" spans="1:12" ht="15.75">
      <c r="A58" s="94"/>
      <c r="B58" s="38" t="str">
        <f>IF(INSTRUCTIONS!$B28="",INSTRUCTIONS!$A28,INSTRUCTIONS!$B28)</f>
        <v xml:space="preserve">Question 4: </v>
      </c>
      <c r="C58" s="62" t="e">
        <f ca="1">IF(C$51&gt;0,COUNTIFS(INDIRECT($C$47&amp;"!$k$4:$k$250"),"NO",INDIRECT($C$47&amp;"!$E$4:$E$250"),"&lt;="&amp;C$50,INDIRECT($C$47&amp;"!$E$4:$E$250"),"&gt;="&amp;C$49,INDIRECT($C$47&amp;"!$B$4:$B$250"),$B$1),NA())</f>
        <v>#N/A</v>
      </c>
      <c r="D58" s="62" t="e">
        <f ca="1">IF(D$51&gt;0,COUNTIFS(INDIRECT($C$47&amp;"!$k$4:$k$250"),"NO",INDIRECT($C$47&amp;"!$E$4:$E$250"),"&lt;="&amp;D$50,INDIRECT($C$47&amp;"!$E$4:$E$250"),"&gt;="&amp;D$49,INDIRECT($C$47&amp;"!$B$4:$B$250"),$B$1),NA())</f>
        <v>#N/A</v>
      </c>
      <c r="E58" s="62" t="e">
        <f ca="1">IF(E$51&gt;0,COUNTIFS(INDIRECT($C$47&amp;"!$k$4:$k$250"),"NO",INDIRECT($C$47&amp;"!$E$4:$E$250"),"&lt;="&amp;E$50,INDIRECT($C$47&amp;"!$E$4:$E$250"),"&gt;="&amp;E$49,INDIRECT($C$47&amp;"!$B$4:$B$250"),$B$1),NA())</f>
        <v>#N/A</v>
      </c>
      <c r="F58" s="62" t="e">
        <f ca="1">IF(F$51&gt;0,COUNTIFS(INDIRECT($C$47&amp;"!$k$4:$k$250"),"NO",INDIRECT($C$47&amp;"!$E$4:$E$250"),"&lt;="&amp;F$50,INDIRECT($C$47&amp;"!$E$4:$E$250"),"&gt;="&amp;F$49,INDIRECT($C$47&amp;"!$B$4:$B$250"),$B$1),NA())</f>
        <v>#N/A</v>
      </c>
      <c r="G58" s="62" t="e">
        <f ca="1">IF(G$51&gt;0,COUNTIFS(INDIRECT($C$47&amp;"!$k$4:$k$250"),"NO",INDIRECT($C$47&amp;"!$E$4:$E$250"),"&lt;="&amp;G$50,INDIRECT($C$47&amp;"!$E$4:$E$250"),"&gt;="&amp;G$49,INDIRECT($C$47&amp;"!$B$4:$B$250"),$B$1),NA())</f>
        <v>#N/A</v>
      </c>
      <c r="H58" s="62" t="e">
        <f ca="1">IF(H$51&gt;0,COUNTIFS(INDIRECT($H$47&amp;"!$k$4:$k$250"),"NO",INDIRECT($H$47&amp;"!$E$4:$E$250"),"&lt;="&amp;H$50,INDIRECT($H$47&amp;"!$E$4:$E$250"),"&gt;="&amp;H$49,INDIRECT($H$47&amp;"!$B$4:$B$250"),$B$1),NA())</f>
        <v>#N/A</v>
      </c>
      <c r="I58" s="62" t="e">
        <f ca="1">IF(I$51&gt;0,COUNTIFS(INDIRECT($H$47&amp;"!$k$4:$k$250"),"NO",INDIRECT($H$47&amp;"!$E$4:$E$250"),"&lt;="&amp;I$50,INDIRECT($H$47&amp;"!$E$4:$E$250"),"&gt;="&amp;I$49,INDIRECT($H$47&amp;"!$B$4:$B$250"),$B$1),NA())</f>
        <v>#N/A</v>
      </c>
      <c r="J58" s="62" t="e">
        <f ca="1">IF(J$51&gt;0,COUNTIFS(INDIRECT($H$47&amp;"!$k$4:$k$250"),"NO",INDIRECT($H$47&amp;"!$E$4:$E$250"),"&lt;="&amp;J$50,INDIRECT($H$47&amp;"!$E$4:$E$250"),"&gt;="&amp;J$49,INDIRECT($H$47&amp;"!$B$4:$B$250"),$B$1),NA())</f>
        <v>#N/A</v>
      </c>
      <c r="K58" s="62" t="e">
        <f ca="1">IF(K$51&gt;0,COUNTIFS(INDIRECT($H$47&amp;"!$k$4:$k$250"),"NO",INDIRECT($H$47&amp;"!$E$4:$E$250"),"&lt;="&amp;K$50,INDIRECT($H$47&amp;"!$E$4:$E$250"),"&gt;="&amp;K$49,INDIRECT($H$47&amp;"!$B$4:$B$250"),$B$1),NA())</f>
        <v>#N/A</v>
      </c>
      <c r="L58" s="62" t="e">
        <f ca="1">IF(L$51&gt;0,COUNTIFS(INDIRECT($H$47&amp;"!$k$4:$k$250"),"NO",INDIRECT($H$47&amp;"!$E$4:$E$250"),"&lt;="&amp;L$50,INDIRECT($H$47&amp;"!$E$4:$E$250"),"&gt;="&amp;L$49,INDIRECT($H$47&amp;"!$B$4:$B$250"),$B$1),NA())</f>
        <v>#N/A</v>
      </c>
    </row>
    <row r="59" spans="1:12" ht="15.75">
      <c r="A59" s="94"/>
      <c r="B59" s="38" t="str">
        <f>IF(INSTRUCTIONS!$B29="",INSTRUCTIONS!$A29,INSTRUCTIONS!$B29)</f>
        <v xml:space="preserve">Question 5: </v>
      </c>
      <c r="C59" s="62" t="e">
        <f ca="1">IF(C$51&gt;0,COUNTIFS(INDIRECT($C$47&amp;"!$l$4:$l$250"),"NO",INDIRECT($C$47&amp;"!$E$4:$E$250"),"&lt;="&amp;C$50,INDIRECT($C$47&amp;"!$E$4:$E$250"),"&gt;="&amp;C$49,INDIRECT($C$47&amp;"!$B$4:$B$250"),$B$1),NA())</f>
        <v>#N/A</v>
      </c>
      <c r="D59" s="62" t="e">
        <f ca="1">IF(D$51&gt;0,COUNTIFS(INDIRECT($C$47&amp;"!$l$4:$l$250"),"NO",INDIRECT($C$47&amp;"!$E$4:$E$250"),"&lt;="&amp;D$50,INDIRECT($C$47&amp;"!$E$4:$E$250"),"&gt;="&amp;D$49,INDIRECT($C$47&amp;"!$B$4:$B$250"),$B$1),NA())</f>
        <v>#N/A</v>
      </c>
      <c r="E59" s="62" t="e">
        <f ca="1">IF(E$51&gt;0,COUNTIFS(INDIRECT($C$47&amp;"!$l$4:$l$250"),"NO",INDIRECT($C$47&amp;"!$E$4:$E$250"),"&lt;="&amp;E$50,INDIRECT($C$47&amp;"!$E$4:$E$250"),"&gt;="&amp;E$49,INDIRECT($C$47&amp;"!$B$4:$B$250"),$B$1),NA())</f>
        <v>#N/A</v>
      </c>
      <c r="F59" s="62" t="e">
        <f ca="1">IF(F$51&gt;0,COUNTIFS(INDIRECT($C$47&amp;"!$l$4:$l$250"),"NO",INDIRECT($C$47&amp;"!$E$4:$E$250"),"&lt;="&amp;F$50,INDIRECT($C$47&amp;"!$E$4:$E$250"),"&gt;="&amp;F$49,INDIRECT($C$47&amp;"!$B$4:$B$250"),$B$1),NA())</f>
        <v>#N/A</v>
      </c>
      <c r="G59" s="62" t="e">
        <f ca="1">IF(G$51&gt;0,COUNTIFS(INDIRECT($C$47&amp;"!$l$4:$l$250"),"NO",INDIRECT($C$47&amp;"!$E$4:$E$250"),"&lt;="&amp;G$50,INDIRECT($C$47&amp;"!$E$4:$E$250"),"&gt;="&amp;G$49,INDIRECT($C$47&amp;"!$B$4:$B$250"),$B$1),NA())</f>
        <v>#N/A</v>
      </c>
      <c r="H59" s="62" t="e">
        <f ca="1">IF(H$51&gt;0,COUNTIFS(INDIRECT($H$47&amp;"!$l$4:$l$250"),"NO",INDIRECT($H$47&amp;"!$E$4:$E$250"),"&lt;="&amp;H$50,INDIRECT($H$47&amp;"!$E$4:$E$250"),"&gt;="&amp;H$49,INDIRECT($H$47&amp;"!$B$4:$B$250"),$B$1),NA())</f>
        <v>#N/A</v>
      </c>
      <c r="I59" s="62" t="e">
        <f ca="1">IF(I$51&gt;0,COUNTIFS(INDIRECT($H$47&amp;"!$l$4:$l$250"),"NO",INDIRECT($H$47&amp;"!$E$4:$E$250"),"&lt;="&amp;I$50,INDIRECT($H$47&amp;"!$E$4:$E$250"),"&gt;="&amp;I$49,INDIRECT($H$47&amp;"!$B$4:$B$250"),$B$1),NA())</f>
        <v>#N/A</v>
      </c>
      <c r="J59" s="62" t="e">
        <f ca="1">IF(J$51&gt;0,COUNTIFS(INDIRECT($H$47&amp;"!$l$4:$l$250"),"NO",INDIRECT($H$47&amp;"!$E$4:$E$250"),"&lt;="&amp;J$50,INDIRECT($H$47&amp;"!$E$4:$E$250"),"&gt;="&amp;J$49,INDIRECT($H$47&amp;"!$B$4:$B$250"),$B$1),NA())</f>
        <v>#N/A</v>
      </c>
      <c r="K59" s="62" t="e">
        <f ca="1">IF(K$51&gt;0,COUNTIFS(INDIRECT($H$47&amp;"!$l$4:$l$250"),"NO",INDIRECT($H$47&amp;"!$E$4:$E$250"),"&lt;="&amp;K$50,INDIRECT($H$47&amp;"!$E$4:$E$250"),"&gt;="&amp;K$49,INDIRECT($H$47&amp;"!$B$4:$B$250"),$B$1),NA())</f>
        <v>#N/A</v>
      </c>
      <c r="L59" s="62" t="e">
        <f ca="1">IF(L$51&gt;0,COUNTIFS(INDIRECT($H$47&amp;"!$l$4:$l$250"),"NO",INDIRECT($H$47&amp;"!$E$4:$E$250"),"&lt;="&amp;L$50,INDIRECT($H$47&amp;"!$E$4:$E$250"),"&gt;="&amp;L$49,INDIRECT($H$47&amp;"!$B$4:$B$250"),$B$1),NA())</f>
        <v>#N/A</v>
      </c>
    </row>
    <row r="60" spans="1:12" ht="15.75">
      <c r="A60" s="94"/>
      <c r="B60" s="38" t="str">
        <f>IF(INSTRUCTIONS!$B30="",INSTRUCTIONS!$A30,INSTRUCTIONS!$B30)</f>
        <v xml:space="preserve">Question 6: </v>
      </c>
      <c r="C60" s="62" t="e">
        <f ca="1">IF(C$51&gt;0,COUNTIFS(INDIRECT($C$47&amp;"!$m$4:$m$250"),"NO",INDIRECT($C$47&amp;"!$E$4:$E$250"),"&lt;="&amp;C$50,INDIRECT($C$47&amp;"!$E$4:$E$250"),"&gt;="&amp;C$49,INDIRECT($C$47&amp;"!$B$4:$B$250"),$B$1),NA())</f>
        <v>#N/A</v>
      </c>
      <c r="D60" s="62" t="e">
        <f ca="1">IF(D$51&gt;0,COUNTIFS(INDIRECT($C$47&amp;"!$m$4:$m$250"),"NO",INDIRECT($C$47&amp;"!$E$4:$E$250"),"&lt;="&amp;D$50,INDIRECT($C$47&amp;"!$E$4:$E$250"),"&gt;="&amp;D$49,INDIRECT($C$47&amp;"!$B$4:$B$250"),$B$1),NA())</f>
        <v>#N/A</v>
      </c>
      <c r="E60" s="62" t="e">
        <f ca="1">IF(E$51&gt;0,COUNTIFS(INDIRECT($C$47&amp;"!$m$4:$m$250"),"NO",INDIRECT($C$47&amp;"!$E$4:$E$250"),"&lt;="&amp;E$50,INDIRECT($C$47&amp;"!$E$4:$E$250"),"&gt;="&amp;E$49,INDIRECT($C$47&amp;"!$B$4:$B$250"),$B$1),NA())</f>
        <v>#N/A</v>
      </c>
      <c r="F60" s="62" t="e">
        <f ca="1">IF(F$51&gt;0,COUNTIFS(INDIRECT($C$47&amp;"!$m$4:$m$250"),"NO",INDIRECT($C$47&amp;"!$E$4:$E$250"),"&lt;="&amp;F$50,INDIRECT($C$47&amp;"!$E$4:$E$250"),"&gt;="&amp;F$49,INDIRECT($C$47&amp;"!$B$4:$B$250"),$B$1),NA())</f>
        <v>#N/A</v>
      </c>
      <c r="G60" s="62" t="e">
        <f ca="1">IF(G$51&gt;0,COUNTIFS(INDIRECT($C$47&amp;"!$m$4:$m$250"),"NO",INDIRECT($C$47&amp;"!$E$4:$E$250"),"&lt;="&amp;G$50,INDIRECT($C$47&amp;"!$E$4:$E$250"),"&gt;="&amp;G$49,INDIRECT($C$47&amp;"!$B$4:$B$250"),$B$1),NA())</f>
        <v>#N/A</v>
      </c>
      <c r="H60" s="62" t="e">
        <f ca="1">IF(H$51&gt;0,COUNTIFS(INDIRECT($H$47&amp;"!$m$4:$m$250"),"NO",INDIRECT($H$47&amp;"!$E$4:$E$250"),"&lt;="&amp;H$50,INDIRECT($H$47&amp;"!$E$4:$E$250"),"&gt;="&amp;H$49,INDIRECT($H$47&amp;"!$B$4:$B$250"),$B$1),NA())</f>
        <v>#N/A</v>
      </c>
      <c r="I60" s="62" t="e">
        <f ca="1">IF(I$51&gt;0,COUNTIFS(INDIRECT($H$47&amp;"!$m$4:$m$250"),"NO",INDIRECT($H$47&amp;"!$E$4:$E$250"),"&lt;="&amp;I$50,INDIRECT($H$47&amp;"!$E$4:$E$250"),"&gt;="&amp;I$49,INDIRECT($H$47&amp;"!$B$4:$B$250"),$B$1),NA())</f>
        <v>#N/A</v>
      </c>
      <c r="J60" s="62" t="e">
        <f ca="1">IF(J$51&gt;0,COUNTIFS(INDIRECT($H$47&amp;"!$m$4:$m$250"),"NO",INDIRECT($H$47&amp;"!$E$4:$E$250"),"&lt;="&amp;J$50,INDIRECT($H$47&amp;"!$E$4:$E$250"),"&gt;="&amp;J$49,INDIRECT($H$47&amp;"!$B$4:$B$250"),$B$1),NA())</f>
        <v>#N/A</v>
      </c>
      <c r="K60" s="62" t="e">
        <f ca="1">IF(K$51&gt;0,COUNTIFS(INDIRECT($H$47&amp;"!$m$4:$m$250"),"NO",INDIRECT($H$47&amp;"!$E$4:$E$250"),"&lt;="&amp;K$50,INDIRECT($H$47&amp;"!$E$4:$E$250"),"&gt;="&amp;K$49,INDIRECT($H$47&amp;"!$B$4:$B$250"),$B$1),NA())</f>
        <v>#N/A</v>
      </c>
      <c r="L60" s="62" t="e">
        <f ca="1">IF(L$51&gt;0,COUNTIFS(INDIRECT($H$47&amp;"!$m$4:$m$250"),"NO",INDIRECT($H$47&amp;"!$E$4:$E$250"),"&lt;="&amp;L$50,INDIRECT($H$47&amp;"!$E$4:$E$250"),"&gt;="&amp;L$49,INDIRECT($H$47&amp;"!$B$4:$B$250"),$B$1),NA())</f>
        <v>#N/A</v>
      </c>
    </row>
    <row r="61" spans="1:12" ht="15.75">
      <c r="A61" s="94"/>
      <c r="B61" s="38" t="str">
        <f>IF(INSTRUCTIONS!$B31="",INSTRUCTIONS!$A31,INSTRUCTIONS!$B31)</f>
        <v xml:space="preserve">Question 7: </v>
      </c>
      <c r="C61" s="62" t="e">
        <f ca="1">IF(C$51&gt;0,COUNTIFS(INDIRECT($C$47&amp;"!$n$4:$n$250"),"NO",INDIRECT($C$47&amp;"!$E$4:$E$250"),"&lt;="&amp;C$50,INDIRECT($C$47&amp;"!$E$4:$E$250"),"&gt;="&amp;C$49,INDIRECT($C$47&amp;"!$B$4:$B$250"),$B$1),NA())</f>
        <v>#N/A</v>
      </c>
      <c r="D61" s="62" t="e">
        <f ca="1">IF(D$51&gt;0,COUNTIFS(INDIRECT($C$47&amp;"!$n$4:$n$250"),"NO",INDIRECT($C$47&amp;"!$E$4:$E$250"),"&lt;="&amp;D$50,INDIRECT($C$47&amp;"!$E$4:$E$250"),"&gt;="&amp;D$49,INDIRECT($C$47&amp;"!$B$4:$B$250"),$B$1),NA())</f>
        <v>#N/A</v>
      </c>
      <c r="E61" s="62" t="e">
        <f ca="1">IF(E$51&gt;0,COUNTIFS(INDIRECT($C$47&amp;"!$n$4:$n$250"),"NO",INDIRECT($C$47&amp;"!$E$4:$E$250"),"&lt;="&amp;E$50,INDIRECT($C$47&amp;"!$E$4:$E$250"),"&gt;="&amp;E$49,INDIRECT($C$47&amp;"!$B$4:$B$250"),$B$1),NA())</f>
        <v>#N/A</v>
      </c>
      <c r="F61" s="62" t="e">
        <f ca="1">IF(F$51&gt;0,COUNTIFS(INDIRECT($C$47&amp;"!$n$4:$n$250"),"NO",INDIRECT($C$47&amp;"!$E$4:$E$250"),"&lt;="&amp;F$50,INDIRECT($C$47&amp;"!$E$4:$E$250"),"&gt;="&amp;F$49,INDIRECT($C$47&amp;"!$B$4:$B$250"),$B$1),NA())</f>
        <v>#N/A</v>
      </c>
      <c r="G61" s="62" t="e">
        <f ca="1">IF(G$51&gt;0,COUNTIFS(INDIRECT($C$47&amp;"!$n$4:$n$250"),"NO",INDIRECT($C$47&amp;"!$E$4:$E$250"),"&lt;="&amp;G$50,INDIRECT($C$47&amp;"!$E$4:$E$250"),"&gt;="&amp;G$49,INDIRECT($C$47&amp;"!$B$4:$B$250"),$B$1),NA())</f>
        <v>#N/A</v>
      </c>
      <c r="H61" s="62" t="e">
        <f ca="1">IF(H$51&gt;0,COUNTIFS(INDIRECT($H$47&amp;"!$n$4:$n$250"),"NO",INDIRECT($H$47&amp;"!$E$4:$E$250"),"&lt;="&amp;H$50,INDIRECT($H$47&amp;"!$E$4:$E$250"),"&gt;="&amp;H$49,INDIRECT($H$47&amp;"!$B$4:$B$250"),$B$1),NA())</f>
        <v>#N/A</v>
      </c>
      <c r="I61" s="62" t="e">
        <f ca="1">IF(I$51&gt;0,COUNTIFS(INDIRECT($H$47&amp;"!$n$4:$n$250"),"NO",INDIRECT($H$47&amp;"!$E$4:$E$250"),"&lt;="&amp;I$50,INDIRECT($H$47&amp;"!$E$4:$E$250"),"&gt;="&amp;I$49,INDIRECT($H$47&amp;"!$B$4:$B$250"),$B$1),NA())</f>
        <v>#N/A</v>
      </c>
      <c r="J61" s="62" t="e">
        <f ca="1">IF(J$51&gt;0,COUNTIFS(INDIRECT($H$47&amp;"!$n$4:$n$250"),"NO",INDIRECT($H$47&amp;"!$E$4:$E$250"),"&lt;="&amp;J$50,INDIRECT($H$47&amp;"!$E$4:$E$250"),"&gt;="&amp;J$49,INDIRECT($H$47&amp;"!$B$4:$B$250"),$B$1),NA())</f>
        <v>#N/A</v>
      </c>
      <c r="K61" s="62" t="e">
        <f ca="1">IF(K$51&gt;0,COUNTIFS(INDIRECT($H$47&amp;"!$n$4:$n$250"),"NO",INDIRECT($H$47&amp;"!$E$4:$E$250"),"&lt;="&amp;K$50,INDIRECT($H$47&amp;"!$E$4:$E$250"),"&gt;="&amp;K$49,INDIRECT($H$47&amp;"!$B$4:$B$250"),$B$1),NA())</f>
        <v>#N/A</v>
      </c>
      <c r="L61" s="62" t="e">
        <f ca="1">IF(L$51&gt;0,COUNTIFS(INDIRECT($H$47&amp;"!$n$4:$n$250"),"NO",INDIRECT($H$47&amp;"!$E$4:$E$250"),"&lt;="&amp;L$50,INDIRECT($H$47&amp;"!$E$4:$E$250"),"&gt;="&amp;L$49,INDIRECT($H$47&amp;"!$B$4:$B$250"),$B$1),NA())</f>
        <v>#N/A</v>
      </c>
    </row>
    <row r="62" spans="1:12" ht="15.75">
      <c r="A62" s="94"/>
      <c r="B62" s="38" t="str">
        <f>IF(INSTRUCTIONS!$B32="",INSTRUCTIONS!$A32,INSTRUCTIONS!$B32)</f>
        <v xml:space="preserve">Question 8: </v>
      </c>
      <c r="C62" s="62" t="e">
        <f ca="1">IF(C$51&gt;0,COUNTIFS(INDIRECT($C$47&amp;"!$o$4:$o$250"),"NO",INDIRECT($C$47&amp;"!$E$4:$E$250"),"&lt;="&amp;C$50,INDIRECT($C$47&amp;"!$E$4:$E$250"),"&gt;="&amp;C$49,INDIRECT($C$47&amp;"!$B$4:$B$250"),$B$1),NA())</f>
        <v>#N/A</v>
      </c>
      <c r="D62" s="62" t="e">
        <f ca="1">IF(D$51&gt;0,COUNTIFS(INDIRECT($C$47&amp;"!$o$4:$o$250"),"NO",INDIRECT($C$47&amp;"!$E$4:$E$250"),"&lt;="&amp;D$50,INDIRECT($C$47&amp;"!$E$4:$E$250"),"&gt;="&amp;D$49,INDIRECT($C$47&amp;"!$B$4:$B$250"),$B$1),NA())</f>
        <v>#N/A</v>
      </c>
      <c r="E62" s="62" t="e">
        <f ca="1">IF(E$51&gt;0,COUNTIFS(INDIRECT($C$47&amp;"!$o$4:$o$250"),"NO",INDIRECT($C$47&amp;"!$E$4:$E$250"),"&lt;="&amp;E$50,INDIRECT($C$47&amp;"!$E$4:$E$250"),"&gt;="&amp;E$49,INDIRECT($C$47&amp;"!$B$4:$B$250"),$B$1),NA())</f>
        <v>#N/A</v>
      </c>
      <c r="F62" s="62" t="e">
        <f ca="1">IF(F$51&gt;0,COUNTIFS(INDIRECT($C$47&amp;"!$o$4:$o$250"),"NO",INDIRECT($C$47&amp;"!$E$4:$E$250"),"&lt;="&amp;F$50,INDIRECT($C$47&amp;"!$E$4:$E$250"),"&gt;="&amp;F$49,INDIRECT($C$47&amp;"!$B$4:$B$250"),$B$1),NA())</f>
        <v>#N/A</v>
      </c>
      <c r="G62" s="62" t="e">
        <f ca="1">IF(G$51&gt;0,COUNTIFS(INDIRECT($C$47&amp;"!$o$4:$o$250"),"NO",INDIRECT($C$47&amp;"!$E$4:$E$250"),"&lt;="&amp;G$50,INDIRECT($C$47&amp;"!$E$4:$E$250"),"&gt;="&amp;G$49,INDIRECT($C$47&amp;"!$B$4:$B$250"),$B$1),NA())</f>
        <v>#N/A</v>
      </c>
      <c r="H62" s="62" t="e">
        <f ca="1">IF(H$51&gt;0,COUNTIFS(INDIRECT($H$47&amp;"!$o$4:$o$250"),"NO",INDIRECT($H$47&amp;"!$E$4:$E$250"),"&lt;="&amp;H$50,INDIRECT($H$47&amp;"!$E$4:$E$250"),"&gt;="&amp;H$49,INDIRECT($H$47&amp;"!$B$4:$B$250"),$B$1),NA())</f>
        <v>#N/A</v>
      </c>
      <c r="I62" s="62" t="e">
        <f ca="1">IF(I$51&gt;0,COUNTIFS(INDIRECT($H$47&amp;"!$o$4:$o$250"),"NO",INDIRECT($H$47&amp;"!$E$4:$E$250"),"&lt;="&amp;I$50,INDIRECT($H$47&amp;"!$E$4:$E$250"),"&gt;="&amp;I$49,INDIRECT($H$47&amp;"!$B$4:$B$250"),$B$1),NA())</f>
        <v>#N/A</v>
      </c>
      <c r="J62" s="62" t="e">
        <f ca="1">IF(J$51&gt;0,COUNTIFS(INDIRECT($H$47&amp;"!$o$4:$o$250"),"NO",INDIRECT($H$47&amp;"!$E$4:$E$250"),"&lt;="&amp;J$50,INDIRECT($H$47&amp;"!$E$4:$E$250"),"&gt;="&amp;J$49,INDIRECT($H$47&amp;"!$B$4:$B$250"),$B$1),NA())</f>
        <v>#N/A</v>
      </c>
      <c r="K62" s="62" t="e">
        <f ca="1">IF(K$51&gt;0,COUNTIFS(INDIRECT($H$47&amp;"!$o$4:$o$250"),"NO",INDIRECT($H$47&amp;"!$E$4:$E$250"),"&lt;="&amp;K$50,INDIRECT($H$47&amp;"!$E$4:$E$250"),"&gt;="&amp;K$49,INDIRECT($H$47&amp;"!$B$4:$B$250"),$B$1),NA())</f>
        <v>#N/A</v>
      </c>
      <c r="L62" s="62" t="e">
        <f ca="1">IF(L$51&gt;0,COUNTIFS(INDIRECT($H$47&amp;"!$o$4:$o$250"),"NO",INDIRECT($H$47&amp;"!$E$4:$E$250"),"&lt;="&amp;L$50,INDIRECT($H$47&amp;"!$E$4:$E$250"),"&gt;="&amp;L$49,INDIRECT($H$47&amp;"!$B$4:$B$250"),$B$1),NA())</f>
        <v>#N/A</v>
      </c>
    </row>
    <row r="63" spans="1:12" ht="15.75">
      <c r="A63" s="94"/>
      <c r="B63" s="38" t="str">
        <f>IF(INSTRUCTIONS!$B33="",INSTRUCTIONS!$A33,INSTRUCTIONS!$B33)</f>
        <v xml:space="preserve">Question 9: </v>
      </c>
      <c r="C63" s="62" t="e">
        <f ca="1">IF(C$51&gt;0,COUNTIFS(INDIRECT($C$47&amp;"!$p$4:$p$250"),"NO",INDIRECT($C$47&amp;"!$E$4:$E$250"),"&lt;="&amp;C$50,INDIRECT($C$47&amp;"!$E$4:$E$250"),"&gt;="&amp;C$49,INDIRECT($C$47&amp;"!$B$4:$B$250"),$B$1),NA())</f>
        <v>#N/A</v>
      </c>
      <c r="D63" s="62" t="e">
        <f ca="1">IF(D$51&gt;0,COUNTIFS(INDIRECT($C$47&amp;"!$p$4:$p$250"),"NO",INDIRECT($C$47&amp;"!$E$4:$E$250"),"&lt;="&amp;D$50,INDIRECT($C$47&amp;"!$E$4:$E$250"),"&gt;="&amp;D$49,INDIRECT($C$47&amp;"!$B$4:$B$250"),$B$1),NA())</f>
        <v>#N/A</v>
      </c>
      <c r="E63" s="62" t="e">
        <f ca="1">IF(E$51&gt;0,COUNTIFS(INDIRECT($C$47&amp;"!$p$4:$p$250"),"NO",INDIRECT($C$47&amp;"!$E$4:$E$250"),"&lt;="&amp;E$50,INDIRECT($C$47&amp;"!$E$4:$E$250"),"&gt;="&amp;E$49,INDIRECT($C$47&amp;"!$B$4:$B$250"),$B$1),NA())</f>
        <v>#N/A</v>
      </c>
      <c r="F63" s="62" t="e">
        <f ca="1">IF(F$51&gt;0,COUNTIFS(INDIRECT($C$47&amp;"!$p$4:$p$250"),"NO",INDIRECT($C$47&amp;"!$E$4:$E$250"),"&lt;="&amp;F$50,INDIRECT($C$47&amp;"!$E$4:$E$250"),"&gt;="&amp;F$49,INDIRECT($C$47&amp;"!$B$4:$B$250"),$B$1),NA())</f>
        <v>#N/A</v>
      </c>
      <c r="G63" s="62" t="e">
        <f ca="1">IF(G$51&gt;0,COUNTIFS(INDIRECT($C$47&amp;"!$p$4:$p$250"),"NO",INDIRECT($C$47&amp;"!$E$4:$E$250"),"&lt;="&amp;G$50,INDIRECT($C$47&amp;"!$E$4:$E$250"),"&gt;="&amp;G$49,INDIRECT($C$47&amp;"!$B$4:$B$250"),$B$1),NA())</f>
        <v>#N/A</v>
      </c>
      <c r="H63" s="62" t="e">
        <f ca="1">IF(H$51&gt;0,COUNTIFS(INDIRECT($H$47&amp;"!$p$4:$p$250"),"NO",INDIRECT($H$47&amp;"!$E$4:$E$250"),"&lt;="&amp;H$50,INDIRECT($H$47&amp;"!$E$4:$E$250"),"&gt;="&amp;H$49,INDIRECT($H$47&amp;"!$B$4:$B$250"),$B$1),NA())</f>
        <v>#N/A</v>
      </c>
      <c r="I63" s="62" t="e">
        <f ca="1">IF(I$51&gt;0,COUNTIFS(INDIRECT($H$47&amp;"!$p$4:$p$250"),"NO",INDIRECT($H$47&amp;"!$E$4:$E$250"),"&lt;="&amp;I$50,INDIRECT($H$47&amp;"!$E$4:$E$250"),"&gt;="&amp;I$49,INDIRECT($H$47&amp;"!$B$4:$B$250"),$B$1),NA())</f>
        <v>#N/A</v>
      </c>
      <c r="J63" s="62" t="e">
        <f ca="1">IF(J$51&gt;0,COUNTIFS(INDIRECT($H$47&amp;"!$p$4:$p$250"),"NO",INDIRECT($H$47&amp;"!$E$4:$E$250"),"&lt;="&amp;J$50,INDIRECT($H$47&amp;"!$E$4:$E$250"),"&gt;="&amp;J$49,INDIRECT($H$47&amp;"!$B$4:$B$250"),$B$1),NA())</f>
        <v>#N/A</v>
      </c>
      <c r="K63" s="62" t="e">
        <f ca="1">IF(K$51&gt;0,COUNTIFS(INDIRECT($H$47&amp;"!$p$4:$p$250"),"NO",INDIRECT($H$47&amp;"!$E$4:$E$250"),"&lt;="&amp;K$50,INDIRECT($H$47&amp;"!$E$4:$E$250"),"&gt;="&amp;K$49,INDIRECT($H$47&amp;"!$B$4:$B$250"),$B$1),NA())</f>
        <v>#N/A</v>
      </c>
      <c r="L63" s="62" t="e">
        <f ca="1">IF(L$51&gt;0,COUNTIFS(INDIRECT($H$47&amp;"!$p$4:$p$250"),"NO",INDIRECT($H$47&amp;"!$E$4:$E$250"),"&lt;="&amp;L$50,INDIRECT($H$47&amp;"!$E$4:$E$250"),"&gt;="&amp;L$49,INDIRECT($H$47&amp;"!$B$4:$B$250"),$B$1),NA())</f>
        <v>#N/A</v>
      </c>
    </row>
    <row r="64" spans="1:12" ht="15.75">
      <c r="A64" s="94"/>
      <c r="B64" s="38" t="str">
        <f>IF(INSTRUCTIONS!$B34="",INSTRUCTIONS!$A34,INSTRUCTIONS!$B34)</f>
        <v xml:space="preserve">Question 10: </v>
      </c>
      <c r="C64" s="62" t="e">
        <f ca="1">IF(C$51&gt;0,COUNTIFS(INDIRECT($C$47&amp;"!$q$4:$q$250"),"NO",INDIRECT($C$47&amp;"!$E$4:$E$250"),"&lt;="&amp;C$50,INDIRECT($C$47&amp;"!$E$4:$E$250"),"&gt;="&amp;C$49,INDIRECT($C$47&amp;"!$B$4:$B$250"),$B$1),NA())</f>
        <v>#N/A</v>
      </c>
      <c r="D64" s="62" t="e">
        <f ca="1">IF(D$51&gt;0,COUNTIFS(INDIRECT($C$47&amp;"!$q$4:$q$250"),"NO",INDIRECT($C$47&amp;"!$E$4:$E$250"),"&lt;="&amp;D$50,INDIRECT($C$47&amp;"!$E$4:$E$250"),"&gt;="&amp;D$49,INDIRECT($C$47&amp;"!$B$4:$B$250"),$B$1),NA())</f>
        <v>#N/A</v>
      </c>
      <c r="E64" s="62" t="e">
        <f ca="1">IF(E$51&gt;0,COUNTIFS(INDIRECT($C$47&amp;"!$q$4:$q$250"),"NO",INDIRECT($C$47&amp;"!$E$4:$E$250"),"&lt;="&amp;E$50,INDIRECT($C$47&amp;"!$E$4:$E$250"),"&gt;="&amp;E$49,INDIRECT($C$47&amp;"!$B$4:$B$250"),$B$1),NA())</f>
        <v>#N/A</v>
      </c>
      <c r="F64" s="62" t="e">
        <f ca="1">IF(F$51&gt;0,COUNTIFS(INDIRECT($C$47&amp;"!$q$4:$q$250"),"NO",INDIRECT($C$47&amp;"!$E$4:$E$250"),"&lt;="&amp;F$50,INDIRECT($C$47&amp;"!$E$4:$E$250"),"&gt;="&amp;F$49,INDIRECT($C$47&amp;"!$B$4:$B$250"),$B$1),NA())</f>
        <v>#N/A</v>
      </c>
      <c r="G64" s="62" t="e">
        <f ca="1">IF(G$51&gt;0,COUNTIFS(INDIRECT($C$47&amp;"!$q$4:$q$250"),"NO",INDIRECT($C$47&amp;"!$E$4:$E$250"),"&lt;="&amp;G$50,INDIRECT($C$47&amp;"!$E$4:$E$250"),"&gt;="&amp;G$49,INDIRECT($C$47&amp;"!$B$4:$B$250"),$B$1),NA())</f>
        <v>#N/A</v>
      </c>
      <c r="H64" s="62" t="e">
        <f ca="1">IF(H$51&gt;0,COUNTIFS(INDIRECT($H$47&amp;"!$q$4:$q$250"),"NO",INDIRECT($H$47&amp;"!$E$4:$E$250"),"&lt;="&amp;H$50,INDIRECT($H$47&amp;"!$E$4:$E$250"),"&gt;="&amp;H$49,INDIRECT($H$47&amp;"!$B$4:$B$250"),$B$1),NA())</f>
        <v>#N/A</v>
      </c>
      <c r="I64" s="62" t="e">
        <f ca="1">IF(I$51&gt;0,COUNTIFS(INDIRECT($H$47&amp;"!$q$4:$q$250"),"NO",INDIRECT($H$47&amp;"!$E$4:$E$250"),"&lt;="&amp;I$50,INDIRECT($H$47&amp;"!$E$4:$E$250"),"&gt;="&amp;I$49,INDIRECT($H$47&amp;"!$B$4:$B$250"),$B$1),NA())</f>
        <v>#N/A</v>
      </c>
      <c r="J64" s="62" t="e">
        <f ca="1">IF(J$51&gt;0,COUNTIFS(INDIRECT($H$47&amp;"!$q$4:$q$250"),"NO",INDIRECT($H$47&amp;"!$E$4:$E$250"),"&lt;="&amp;J$50,INDIRECT($H$47&amp;"!$E$4:$E$250"),"&gt;="&amp;J$49,INDIRECT($H$47&amp;"!$B$4:$B$250"),$B$1),NA())</f>
        <v>#N/A</v>
      </c>
      <c r="K64" s="62" t="e">
        <f ca="1">IF(K$51&gt;0,COUNTIFS(INDIRECT($H$47&amp;"!$q$4:$q$250"),"NO",INDIRECT($H$47&amp;"!$E$4:$E$250"),"&lt;="&amp;K$50,INDIRECT($H$47&amp;"!$E$4:$E$250"),"&gt;="&amp;K$49,INDIRECT($H$47&amp;"!$B$4:$B$250"),$B$1),NA())</f>
        <v>#N/A</v>
      </c>
      <c r="L64" s="62" t="e">
        <f ca="1">IF(L$51&gt;0,COUNTIFS(INDIRECT($H$47&amp;"!$q$4:$q$250"),"NO",INDIRECT($H$47&amp;"!$E$4:$E$250"),"&lt;="&amp;L$50,INDIRECT($H$47&amp;"!$E$4:$E$250"),"&gt;="&amp;L$49,INDIRECT($H$47&amp;"!$B$4:$B$250"),$B$1),NA())</f>
        <v>#N/A</v>
      </c>
    </row>
    <row r="65" spans="1:12" ht="15.75">
      <c r="A65" s="94"/>
      <c r="B65" s="38" t="str">
        <f>IF(INSTRUCTIONS!$B35="",INSTRUCTIONS!$A35,INSTRUCTIONS!$B35)</f>
        <v xml:space="preserve">Question 11: </v>
      </c>
      <c r="C65" s="62" t="e">
        <f ca="1">IF(C$51&gt;0,COUNTIFS(INDIRECT($C$47&amp;"!$r$4:$r$250"),"NO",INDIRECT($C$47&amp;"!$E$4:$E$250"),"&lt;="&amp;C$50,INDIRECT($C$47&amp;"!$E$4:$E$250"),"&gt;="&amp;C$49,INDIRECT($C$47&amp;"!$B$4:$B$250"),$B$1),NA())</f>
        <v>#N/A</v>
      </c>
      <c r="D65" s="62" t="e">
        <f ca="1">IF(D$51&gt;0,COUNTIFS(INDIRECT($C$47&amp;"!$r$4:$r$250"),"NO",INDIRECT($C$47&amp;"!$E$4:$E$250"),"&lt;="&amp;D$50,INDIRECT($C$47&amp;"!$E$4:$E$250"),"&gt;="&amp;D$49,INDIRECT($C$47&amp;"!$B$4:$B$250"),$B$1),NA())</f>
        <v>#N/A</v>
      </c>
      <c r="E65" s="62" t="e">
        <f ca="1">IF(E$51&gt;0,COUNTIFS(INDIRECT($C$47&amp;"!$r$4:$r$250"),"NO",INDIRECT($C$47&amp;"!$E$4:$E$250"),"&lt;="&amp;E$50,INDIRECT($C$47&amp;"!$E$4:$E$250"),"&gt;="&amp;E$49,INDIRECT($C$47&amp;"!$B$4:$B$250"),$B$1),NA())</f>
        <v>#N/A</v>
      </c>
      <c r="F65" s="62" t="e">
        <f ca="1">IF(F$51&gt;0,COUNTIFS(INDIRECT($C$47&amp;"!$r$4:$r$250"),"NO",INDIRECT($C$47&amp;"!$E$4:$E$250"),"&lt;="&amp;F$50,INDIRECT($C$47&amp;"!$E$4:$E$250"),"&gt;="&amp;F$49,INDIRECT($C$47&amp;"!$B$4:$B$250"),$B$1),NA())</f>
        <v>#N/A</v>
      </c>
      <c r="G65" s="62" t="e">
        <f ca="1">IF(G$51&gt;0,COUNTIFS(INDIRECT($C$47&amp;"!$r$4:$r$250"),"NO",INDIRECT($C$47&amp;"!$E$4:$E$250"),"&lt;="&amp;G$50,INDIRECT($C$47&amp;"!$E$4:$E$250"),"&gt;="&amp;G$49,INDIRECT($C$47&amp;"!$B$4:$B$250"),$B$1),NA())</f>
        <v>#N/A</v>
      </c>
      <c r="H65" s="62" t="e">
        <f ca="1">IF(H$51&gt;0,COUNTIFS(INDIRECT($H$47&amp;"!$r$4:$r$250"),"NO",INDIRECT($H$47&amp;"!$E$4:$E$250"),"&lt;="&amp;H$50,INDIRECT($H$47&amp;"!$E$4:$E$250"),"&gt;="&amp;H$49,INDIRECT($H$47&amp;"!$B$4:$B$250"),$B$1),NA())</f>
        <v>#N/A</v>
      </c>
      <c r="I65" s="62" t="e">
        <f ca="1">IF(I$51&gt;0,COUNTIFS(INDIRECT($H$47&amp;"!$r$4:$r$250"),"NO",INDIRECT($H$47&amp;"!$E$4:$E$250"),"&lt;="&amp;I$50,INDIRECT($H$47&amp;"!$E$4:$E$250"),"&gt;="&amp;I$49,INDIRECT($H$47&amp;"!$B$4:$B$250"),$B$1),NA())</f>
        <v>#N/A</v>
      </c>
      <c r="J65" s="62" t="e">
        <f ca="1">IF(J$51&gt;0,COUNTIFS(INDIRECT($H$47&amp;"!$r$4:$r$250"),"NO",INDIRECT($H$47&amp;"!$E$4:$E$250"),"&lt;="&amp;J$50,INDIRECT($H$47&amp;"!$E$4:$E$250"),"&gt;="&amp;J$49,INDIRECT($H$47&amp;"!$B$4:$B$250"),$B$1),NA())</f>
        <v>#N/A</v>
      </c>
      <c r="K65" s="62" t="e">
        <f ca="1">IF(K$51&gt;0,COUNTIFS(INDIRECT($H$47&amp;"!$r$4:$r$250"),"NO",INDIRECT($H$47&amp;"!$E$4:$E$250"),"&lt;="&amp;K$50,INDIRECT($H$47&amp;"!$E$4:$E$250"),"&gt;="&amp;K$49,INDIRECT($H$47&amp;"!$B$4:$B$250"),$B$1),NA())</f>
        <v>#N/A</v>
      </c>
      <c r="L65" s="62" t="e">
        <f ca="1">IF(L$51&gt;0,COUNTIFS(INDIRECT($H$47&amp;"!$r$4:$r$250"),"NO",INDIRECT($H$47&amp;"!$E$4:$E$250"),"&lt;="&amp;L$50,INDIRECT($H$47&amp;"!$E$4:$E$250"),"&gt;="&amp;L$49,INDIRECT($H$47&amp;"!$B$4:$B$250"),$B$1),NA())</f>
        <v>#N/A</v>
      </c>
    </row>
    <row r="66" spans="1:12" ht="15.75">
      <c r="A66" s="94"/>
      <c r="B66" s="38" t="str">
        <f>IF(INSTRUCTIONS!$B36="",INSTRUCTIONS!$A36,INSTRUCTIONS!$B36)</f>
        <v xml:space="preserve">Question 12: </v>
      </c>
      <c r="C66" s="62" t="e">
        <f ca="1">IF(C$51&gt;0,COUNTIFS(INDIRECT($C$47&amp;"!$s$4:$s$250"),"NO",INDIRECT($C$47&amp;"!$E$4:$E$250"),"&lt;="&amp;C$50,INDIRECT($C$47&amp;"!$E$4:$E$250"),"&gt;="&amp;C$49,INDIRECT($C$47&amp;"!$B$4:$B$250"),$B$1),NA())</f>
        <v>#N/A</v>
      </c>
      <c r="D66" s="62" t="e">
        <f ca="1">IF(D$51&gt;0,COUNTIFS(INDIRECT($C$47&amp;"!$s$4:$s$250"),"NO",INDIRECT($C$47&amp;"!$E$4:$E$250"),"&lt;="&amp;D$50,INDIRECT($C$47&amp;"!$E$4:$E$250"),"&gt;="&amp;D$49,INDIRECT($C$47&amp;"!$B$4:$B$250"),$B$1),NA())</f>
        <v>#N/A</v>
      </c>
      <c r="E66" s="62" t="e">
        <f ca="1">IF(E$51&gt;0,COUNTIFS(INDIRECT($C$47&amp;"!$s$4:$s$250"),"NO",INDIRECT($C$47&amp;"!$E$4:$E$250"),"&lt;="&amp;E$50,INDIRECT($C$47&amp;"!$E$4:$E$250"),"&gt;="&amp;E$49,INDIRECT($C$47&amp;"!$B$4:$B$250"),$B$1),NA())</f>
        <v>#N/A</v>
      </c>
      <c r="F66" s="62" t="e">
        <f ca="1">IF(F$51&gt;0,COUNTIFS(INDIRECT($C$47&amp;"!$s$4:$s$250"),"NO",INDIRECT($C$47&amp;"!$E$4:$E$250"),"&lt;="&amp;F$50,INDIRECT($C$47&amp;"!$E$4:$E$250"),"&gt;="&amp;F$49,INDIRECT($C$47&amp;"!$B$4:$B$250"),$B$1),NA())</f>
        <v>#N/A</v>
      </c>
      <c r="G66" s="62" t="e">
        <f ca="1">IF(G$51&gt;0,COUNTIFS(INDIRECT($C$47&amp;"!$s$4:$s$250"),"NO",INDIRECT($C$47&amp;"!$E$4:$E$250"),"&lt;="&amp;G$50,INDIRECT($C$47&amp;"!$E$4:$E$250"),"&gt;="&amp;G$49,INDIRECT($C$47&amp;"!$B$4:$B$250"),$B$1),NA())</f>
        <v>#N/A</v>
      </c>
      <c r="H66" s="62" t="e">
        <f ca="1">IF(H$51&gt;0,COUNTIFS(INDIRECT($H$47&amp;"!$s$4:$s$250"),"NO",INDIRECT($H$47&amp;"!$E$4:$E$250"),"&lt;="&amp;H$50,INDIRECT($H$47&amp;"!$E$4:$E$250"),"&gt;="&amp;H$49,INDIRECT($H$47&amp;"!$B$4:$B$250"),$B$1),NA())</f>
        <v>#N/A</v>
      </c>
      <c r="I66" s="62" t="e">
        <f ca="1">IF(I$51&gt;0,COUNTIFS(INDIRECT($H$47&amp;"!$s$4:$s$250"),"NO",INDIRECT($H$47&amp;"!$E$4:$E$250"),"&lt;="&amp;I$50,INDIRECT($H$47&amp;"!$E$4:$E$250"),"&gt;="&amp;I$49,INDIRECT($H$47&amp;"!$B$4:$B$250"),$B$1),NA())</f>
        <v>#N/A</v>
      </c>
      <c r="J66" s="62" t="e">
        <f ca="1">IF(J$51&gt;0,COUNTIFS(INDIRECT($H$47&amp;"!$s$4:$s$250"),"NO",INDIRECT($H$47&amp;"!$E$4:$E$250"),"&lt;="&amp;J$50,INDIRECT($H$47&amp;"!$E$4:$E$250"),"&gt;="&amp;J$49,INDIRECT($H$47&amp;"!$B$4:$B$250"),$B$1),NA())</f>
        <v>#N/A</v>
      </c>
      <c r="K66" s="62" t="e">
        <f ca="1">IF(K$51&gt;0,COUNTIFS(INDIRECT($H$47&amp;"!$s$4:$s$250"),"NO",INDIRECT($H$47&amp;"!$E$4:$E$250"),"&lt;="&amp;K$50,INDIRECT($H$47&amp;"!$E$4:$E$250"),"&gt;="&amp;K$49,INDIRECT($H$47&amp;"!$B$4:$B$250"),$B$1),NA())</f>
        <v>#N/A</v>
      </c>
      <c r="L66" s="62" t="e">
        <f ca="1">IF(L$51&gt;0,COUNTIFS(INDIRECT($H$47&amp;"!$s$4:$s$250"),"NO",INDIRECT($H$47&amp;"!$E$4:$E$250"),"&lt;="&amp;L$50,INDIRECT($H$47&amp;"!$E$4:$E$250"),"&gt;="&amp;L$49,INDIRECT($H$47&amp;"!$B$4:$B$250"),$B$1),NA())</f>
        <v>#N/A</v>
      </c>
    </row>
    <row r="67" spans="1:12" ht="15.75">
      <c r="A67" s="94"/>
      <c r="B67" s="38" t="str">
        <f>IF(INSTRUCTIONS!$B37="",INSTRUCTIONS!$A37,INSTRUCTIONS!$B37)</f>
        <v xml:space="preserve">Question 13: </v>
      </c>
      <c r="C67" s="62" t="e">
        <f ca="1">IF(C$51&gt;0,COUNTIFS(INDIRECT($C$47&amp;"!$t$4:$t$250"),"NO",INDIRECT($C$47&amp;"!$E$4:$E$250"),"&lt;="&amp;C$50,INDIRECT($C$47&amp;"!$E$4:$E$250"),"&gt;="&amp;C$49,INDIRECT($C$47&amp;"!$B$4:$B$250"),$B$1),NA())</f>
        <v>#N/A</v>
      </c>
      <c r="D67" s="62" t="e">
        <f ca="1">IF(D$51&gt;0,COUNTIFS(INDIRECT($C$47&amp;"!$t$4:$t$250"),"NO",INDIRECT($C$47&amp;"!$E$4:$E$250"),"&lt;="&amp;D$50,INDIRECT($C$47&amp;"!$E$4:$E$250"),"&gt;="&amp;D$49,INDIRECT($C$47&amp;"!$B$4:$B$250"),$B$1),NA())</f>
        <v>#N/A</v>
      </c>
      <c r="E67" s="62" t="e">
        <f ca="1">IF(E$51&gt;0,COUNTIFS(INDIRECT($C$47&amp;"!$t$4:$t$250"),"NO",INDIRECT($C$47&amp;"!$E$4:$E$250"),"&lt;="&amp;E$50,INDIRECT($C$47&amp;"!$E$4:$E$250"),"&gt;="&amp;E$49,INDIRECT($C$47&amp;"!$B$4:$B$250"),$B$1),NA())</f>
        <v>#N/A</v>
      </c>
      <c r="F67" s="62" t="e">
        <f ca="1">IF(F$51&gt;0,COUNTIFS(INDIRECT($C$47&amp;"!$t$4:$t$250"),"NO",INDIRECT($C$47&amp;"!$E$4:$E$250"),"&lt;="&amp;F$50,INDIRECT($C$47&amp;"!$E$4:$E$250"),"&gt;="&amp;F$49,INDIRECT($C$47&amp;"!$B$4:$B$250"),$B$1),NA())</f>
        <v>#N/A</v>
      </c>
      <c r="G67" s="62" t="e">
        <f ca="1">IF(G$51&gt;0,COUNTIFS(INDIRECT($C$47&amp;"!$t$4:$t$250"),"NO",INDIRECT($C$47&amp;"!$E$4:$E$250"),"&lt;="&amp;G$50,INDIRECT($C$47&amp;"!$E$4:$E$250"),"&gt;="&amp;G$49,INDIRECT($C$47&amp;"!$B$4:$B$250"),$B$1),NA())</f>
        <v>#N/A</v>
      </c>
      <c r="H67" s="62" t="e">
        <f ca="1">IF(H$51&gt;0,COUNTIFS(INDIRECT($H$47&amp;"!$t$4:$t$250"),"NO",INDIRECT($H$47&amp;"!$E$4:$E$250"),"&lt;="&amp;H$50,INDIRECT($H$47&amp;"!$E$4:$E$250"),"&gt;="&amp;H$49,INDIRECT($H$47&amp;"!$B$4:$B$250"),$B$1),NA())</f>
        <v>#N/A</v>
      </c>
      <c r="I67" s="62" t="e">
        <f ca="1">IF(I$51&gt;0,COUNTIFS(INDIRECT($H$47&amp;"!$t$4:$t$250"),"NO",INDIRECT($H$47&amp;"!$E$4:$E$250"),"&lt;="&amp;I$50,INDIRECT($H$47&amp;"!$E$4:$E$250"),"&gt;="&amp;I$49,INDIRECT($H$47&amp;"!$B$4:$B$250"),$B$1),NA())</f>
        <v>#N/A</v>
      </c>
      <c r="J67" s="62" t="e">
        <f ca="1">IF(J$51&gt;0,COUNTIFS(INDIRECT($H$47&amp;"!$t$4:$t$250"),"NO",INDIRECT($H$47&amp;"!$E$4:$E$250"),"&lt;="&amp;J$50,INDIRECT($H$47&amp;"!$E$4:$E$250"),"&gt;="&amp;J$49,INDIRECT($H$47&amp;"!$B$4:$B$250"),$B$1),NA())</f>
        <v>#N/A</v>
      </c>
      <c r="K67" s="62" t="e">
        <f ca="1">IF(K$51&gt;0,COUNTIFS(INDIRECT($H$47&amp;"!$t$4:$t$250"),"NO",INDIRECT($H$47&amp;"!$E$4:$E$250"),"&lt;="&amp;K$50,INDIRECT($H$47&amp;"!$E$4:$E$250"),"&gt;="&amp;K$49,INDIRECT($H$47&amp;"!$B$4:$B$250"),$B$1),NA())</f>
        <v>#N/A</v>
      </c>
      <c r="L67" s="62" t="e">
        <f ca="1">IF(L$51&gt;0,COUNTIFS(INDIRECT($H$47&amp;"!$t$4:$t$250"),"NO",INDIRECT($H$47&amp;"!$E$4:$E$250"),"&lt;="&amp;L$50,INDIRECT($H$47&amp;"!$E$4:$E$250"),"&gt;="&amp;L$49,INDIRECT($H$47&amp;"!$B$4:$B$250"),$B$1),NA())</f>
        <v>#N/A</v>
      </c>
    </row>
    <row r="68" spans="1:12" ht="15.75">
      <c r="A68" s="94"/>
      <c r="B68" s="38" t="str">
        <f>IF(INSTRUCTIONS!$B38="",INSTRUCTIONS!$A38,INSTRUCTIONS!$B38)</f>
        <v xml:space="preserve">Question 14: </v>
      </c>
      <c r="C68" s="62" t="e">
        <f ca="1">IF(C$51&gt;0,COUNTIFS(INDIRECT($C$47&amp;"!$u$4:$u$250"),"NO",INDIRECT($C$47&amp;"!$E$4:$E$250"),"&lt;="&amp;C$50,INDIRECT($C$47&amp;"!$E$4:$E$250"),"&gt;="&amp;C$49,INDIRECT($C$47&amp;"!$B$4:$B$250"),$B$1),NA())</f>
        <v>#N/A</v>
      </c>
      <c r="D68" s="62" t="e">
        <f ca="1">IF(D$51&gt;0,COUNTIFS(INDIRECT($C$47&amp;"!$u$4:$u$250"),"NO",INDIRECT($C$47&amp;"!$E$4:$E$250"),"&lt;="&amp;D$50,INDIRECT($C$47&amp;"!$E$4:$E$250"),"&gt;="&amp;D$49,INDIRECT($C$47&amp;"!$B$4:$B$250"),$B$1),NA())</f>
        <v>#N/A</v>
      </c>
      <c r="E68" s="62" t="e">
        <f ca="1">IF(E$51&gt;0,COUNTIFS(INDIRECT($C$47&amp;"!$u$4:$u$250"),"NO",INDIRECT($C$47&amp;"!$E$4:$E$250"),"&lt;="&amp;E$50,INDIRECT($C$47&amp;"!$E$4:$E$250"),"&gt;="&amp;E$49,INDIRECT($C$47&amp;"!$B$4:$B$250"),$B$1),NA())</f>
        <v>#N/A</v>
      </c>
      <c r="F68" s="62" t="e">
        <f ca="1">IF(F$51&gt;0,COUNTIFS(INDIRECT($C$47&amp;"!$u$4:$u$250"),"NO",INDIRECT($C$47&amp;"!$E$4:$E$250"),"&lt;="&amp;F$50,INDIRECT($C$47&amp;"!$E$4:$E$250"),"&gt;="&amp;F$49,INDIRECT($C$47&amp;"!$B$4:$B$250"),$B$1),NA())</f>
        <v>#N/A</v>
      </c>
      <c r="G68" s="62" t="e">
        <f ca="1">IF(G$51&gt;0,COUNTIFS(INDIRECT($C$47&amp;"!$u$4:$u$250"),"NO",INDIRECT($C$47&amp;"!$E$4:$E$250"),"&lt;="&amp;G$50,INDIRECT($C$47&amp;"!$E$4:$E$250"),"&gt;="&amp;G$49,INDIRECT($C$47&amp;"!$B$4:$B$250"),$B$1),NA())</f>
        <v>#N/A</v>
      </c>
      <c r="H68" s="62" t="e">
        <f ca="1">IF(H$51&gt;0,COUNTIFS(INDIRECT($H$47&amp;"!$u$4:$u$250"),"NO",INDIRECT($H$47&amp;"!$E$4:$E$250"),"&lt;="&amp;H$50,INDIRECT($H$47&amp;"!$E$4:$E$250"),"&gt;="&amp;H$49,INDIRECT($H$47&amp;"!$B$4:$B$250"),$B$1),NA())</f>
        <v>#N/A</v>
      </c>
      <c r="I68" s="62" t="e">
        <f ca="1">IF(I$51&gt;0,COUNTIFS(INDIRECT($H$47&amp;"!$u$4:$u$250"),"NO",INDIRECT($H$47&amp;"!$E$4:$E$250"),"&lt;="&amp;I$50,INDIRECT($H$47&amp;"!$E$4:$E$250"),"&gt;="&amp;I$49,INDIRECT($H$47&amp;"!$B$4:$B$250"),$B$1),NA())</f>
        <v>#N/A</v>
      </c>
      <c r="J68" s="62" t="e">
        <f ca="1">IF(J$51&gt;0,COUNTIFS(INDIRECT($H$47&amp;"!$u$4:$u$250"),"NO",INDIRECT($H$47&amp;"!$E$4:$E$250"),"&lt;="&amp;J$50,INDIRECT($H$47&amp;"!$E$4:$E$250"),"&gt;="&amp;J$49,INDIRECT($H$47&amp;"!$B$4:$B$250"),$B$1),NA())</f>
        <v>#N/A</v>
      </c>
      <c r="K68" s="62" t="e">
        <f ca="1">IF(K$51&gt;0,COUNTIFS(INDIRECT($H$47&amp;"!$u$4:$u$250"),"NO",INDIRECT($H$47&amp;"!$E$4:$E$250"),"&lt;="&amp;K$50,INDIRECT($H$47&amp;"!$E$4:$E$250"),"&gt;="&amp;K$49,INDIRECT($H$47&amp;"!$B$4:$B$250"),$B$1),NA())</f>
        <v>#N/A</v>
      </c>
      <c r="L68" s="62" t="e">
        <f ca="1">IF(L$51&gt;0,COUNTIFS(INDIRECT($H$47&amp;"!$u$4:$u$250"),"NO",INDIRECT($H$47&amp;"!$E$4:$E$250"),"&lt;="&amp;L$50,INDIRECT($H$47&amp;"!$E$4:$E$250"),"&gt;="&amp;L$49,INDIRECT($H$47&amp;"!$B$4:$B$250"),$B$1),NA())</f>
        <v>#N/A</v>
      </c>
    </row>
    <row r="69" spans="1:12" ht="15.75">
      <c r="A69" s="94"/>
      <c r="B69" s="38" t="str">
        <f>IF(INSTRUCTIONS!$B39="",INSTRUCTIONS!$A39,INSTRUCTIONS!$B39)</f>
        <v xml:space="preserve">Question 15: </v>
      </c>
      <c r="C69" s="62" t="e">
        <f ca="1">IF(C$51&gt;0,COUNTIFS(INDIRECT($C$47&amp;"!$v$4:$v$250"),"NO",INDIRECT($C$47&amp;"!$E$4:$E$250"),"&lt;="&amp;C$50,INDIRECT($C$47&amp;"!$E$4:$E$250"),"&gt;="&amp;C$49,INDIRECT($C$47&amp;"!$B$4:$B$250"),$B$1),NA())</f>
        <v>#N/A</v>
      </c>
      <c r="D69" s="62" t="e">
        <f ca="1">IF(D$51&gt;0,COUNTIFS(INDIRECT($C$47&amp;"!$v$4:$v$250"),"NO",INDIRECT($C$47&amp;"!$E$4:$E$250"),"&lt;="&amp;D$50,INDIRECT($C$47&amp;"!$E$4:$E$250"),"&gt;="&amp;D$49,INDIRECT($C$47&amp;"!$B$4:$B$250"),$B$1),NA())</f>
        <v>#N/A</v>
      </c>
      <c r="E69" s="62" t="e">
        <f ca="1">IF(E$51&gt;0,COUNTIFS(INDIRECT($C$47&amp;"!$v$4:$v$250"),"NO",INDIRECT($C$47&amp;"!$E$4:$E$250"),"&lt;="&amp;E$50,INDIRECT($C$47&amp;"!$E$4:$E$250"),"&gt;="&amp;E$49,INDIRECT($C$47&amp;"!$B$4:$B$250"),$B$1),NA())</f>
        <v>#N/A</v>
      </c>
      <c r="F69" s="62" t="e">
        <f ca="1">IF(F$51&gt;0,COUNTIFS(INDIRECT($C$47&amp;"!$v$4:$v$250"),"NO",INDIRECT($C$47&amp;"!$E$4:$E$250"),"&lt;="&amp;F$50,INDIRECT($C$47&amp;"!$E$4:$E$250"),"&gt;="&amp;F$49,INDIRECT($C$47&amp;"!$B$4:$B$250"),$B$1),NA())</f>
        <v>#N/A</v>
      </c>
      <c r="G69" s="62" t="e">
        <f ca="1">IF(G$51&gt;0,COUNTIFS(INDIRECT($C$47&amp;"!$v$4:$v$250"),"NO",INDIRECT($C$47&amp;"!$E$4:$E$250"),"&lt;="&amp;G$50,INDIRECT($C$47&amp;"!$E$4:$E$250"),"&gt;="&amp;G$49,INDIRECT($C$47&amp;"!$B$4:$B$250"),$B$1),NA())</f>
        <v>#N/A</v>
      </c>
      <c r="H69" s="62" t="e">
        <f ca="1">IF(H$51&gt;0,COUNTIFS(INDIRECT($H$47&amp;"!$v$4:$v$250"),"NO",INDIRECT($H$47&amp;"!$E$4:$E$250"),"&lt;="&amp;H$50,INDIRECT($H$47&amp;"!$E$4:$E$250"),"&gt;="&amp;H$49,INDIRECT($H$47&amp;"!$B$4:$B$250"),$B$1),NA())</f>
        <v>#N/A</v>
      </c>
      <c r="I69" s="62" t="e">
        <f ca="1">IF(I$51&gt;0,COUNTIFS(INDIRECT($H$47&amp;"!$v$4:$v$250"),"NO",INDIRECT($H$47&amp;"!$E$4:$E$250"),"&lt;="&amp;I$50,INDIRECT($H$47&amp;"!$E$4:$E$250"),"&gt;="&amp;I$49,INDIRECT($H$47&amp;"!$B$4:$B$250"),$B$1),NA())</f>
        <v>#N/A</v>
      </c>
      <c r="J69" s="62" t="e">
        <f ca="1">IF(J$51&gt;0,COUNTIFS(INDIRECT($H$47&amp;"!$v$4:$v$250"),"NO",INDIRECT($H$47&amp;"!$E$4:$E$250"),"&lt;="&amp;J$50,INDIRECT($H$47&amp;"!$E$4:$E$250"),"&gt;="&amp;J$49,INDIRECT($H$47&amp;"!$B$4:$B$250"),$B$1),NA())</f>
        <v>#N/A</v>
      </c>
      <c r="K69" s="62" t="e">
        <f ca="1">IF(K$51&gt;0,COUNTIFS(INDIRECT($H$47&amp;"!$v$4:$v$250"),"NO",INDIRECT($H$47&amp;"!$E$4:$E$250"),"&lt;="&amp;K$50,INDIRECT($H$47&amp;"!$E$4:$E$250"),"&gt;="&amp;K$49,INDIRECT($H$47&amp;"!$B$4:$B$250"),$B$1),NA())</f>
        <v>#N/A</v>
      </c>
      <c r="L69" s="62" t="e">
        <f ca="1">IF(L$51&gt;0,COUNTIFS(INDIRECT($H$47&amp;"!$v$4:$v$250"),"NO",INDIRECT($H$47&amp;"!$E$4:$E$250"),"&lt;="&amp;L$50,INDIRECT($H$47&amp;"!$E$4:$E$250"),"&gt;="&amp;L$49,INDIRECT($H$47&amp;"!$B$4:$B$250"),$B$1),NA())</f>
        <v>#N/A</v>
      </c>
    </row>
    <row r="70" spans="1:12" ht="15.75">
      <c r="A70" s="94"/>
      <c r="B70" s="38" t="str">
        <f>IF(INSTRUCTIONS!$B40="",INSTRUCTIONS!$A40,INSTRUCTIONS!$B40)</f>
        <v xml:space="preserve">Question 16: </v>
      </c>
      <c r="C70" s="62" t="e">
        <f ca="1">IF(C$51&gt;0,COUNTIFS(INDIRECT($C$47&amp;"!$w$4:$w$250"),"NO",INDIRECT($C$47&amp;"!$E$4:$E$250"),"&lt;="&amp;C$50,INDIRECT($C$47&amp;"!$E$4:$E$250"),"&gt;="&amp;C$49,INDIRECT($C$47&amp;"!$B$4:$B$250"),$B$1),NA())</f>
        <v>#N/A</v>
      </c>
      <c r="D70" s="62" t="e">
        <f ca="1">IF(D$51&gt;0,COUNTIFS(INDIRECT($C$47&amp;"!$w$4:$w$250"),"NO",INDIRECT($C$47&amp;"!$E$4:$E$250"),"&lt;="&amp;D$50,INDIRECT($C$47&amp;"!$E$4:$E$250"),"&gt;="&amp;D$49,INDIRECT($C$47&amp;"!$B$4:$B$250"),$B$1),NA())</f>
        <v>#N/A</v>
      </c>
      <c r="E70" s="62" t="e">
        <f ca="1">IF(E$51&gt;0,COUNTIFS(INDIRECT($C$47&amp;"!$w$4:$w$250"),"NO",INDIRECT($C$47&amp;"!$E$4:$E$250"),"&lt;="&amp;E$50,INDIRECT($C$47&amp;"!$E$4:$E$250"),"&gt;="&amp;E$49,INDIRECT($C$47&amp;"!$B$4:$B$250"),$B$1),NA())</f>
        <v>#N/A</v>
      </c>
      <c r="F70" s="62" t="e">
        <f ca="1">IF(F$51&gt;0,COUNTIFS(INDIRECT($C$47&amp;"!$w$4:$w$250"),"NO",INDIRECT($C$47&amp;"!$E$4:$E$250"),"&lt;="&amp;F$50,INDIRECT($C$47&amp;"!$E$4:$E$250"),"&gt;="&amp;F$49,INDIRECT($C$47&amp;"!$B$4:$B$250"),$B$1),NA())</f>
        <v>#N/A</v>
      </c>
      <c r="G70" s="62" t="e">
        <f ca="1">IF(G$51&gt;0,COUNTIFS(INDIRECT($C$47&amp;"!$w$4:$w$250"),"NO",INDIRECT($C$47&amp;"!$E$4:$E$250"),"&lt;="&amp;G$50,INDIRECT($C$47&amp;"!$E$4:$E$250"),"&gt;="&amp;G$49,INDIRECT($C$47&amp;"!$B$4:$B$250"),$B$1),NA())</f>
        <v>#N/A</v>
      </c>
      <c r="H70" s="62" t="e">
        <f ca="1">IF(H$51&gt;0,COUNTIFS(INDIRECT($H$47&amp;"!$w$4:$w$250"),"NO",INDIRECT($H$47&amp;"!$E$4:$E$250"),"&lt;="&amp;H$50,INDIRECT($H$47&amp;"!$E$4:$E$250"),"&gt;="&amp;H$49,INDIRECT($H$47&amp;"!$B$4:$B$250"),$B$1),NA())</f>
        <v>#N/A</v>
      </c>
      <c r="I70" s="62" t="e">
        <f ca="1">IF(I$51&gt;0,COUNTIFS(INDIRECT($H$47&amp;"!$w$4:$w$250"),"NO",INDIRECT($H$47&amp;"!$E$4:$E$250"),"&lt;="&amp;I$50,INDIRECT($H$47&amp;"!$E$4:$E$250"),"&gt;="&amp;I$49,INDIRECT($H$47&amp;"!$B$4:$B$250"),$B$1),NA())</f>
        <v>#N/A</v>
      </c>
      <c r="J70" s="62" t="e">
        <f ca="1">IF(J$51&gt;0,COUNTIFS(INDIRECT($H$47&amp;"!$w$4:$w$250"),"NO",INDIRECT($H$47&amp;"!$E$4:$E$250"),"&lt;="&amp;J$50,INDIRECT($H$47&amp;"!$E$4:$E$250"),"&gt;="&amp;J$49,INDIRECT($H$47&amp;"!$B$4:$B$250"),$B$1),NA())</f>
        <v>#N/A</v>
      </c>
      <c r="K70" s="62" t="e">
        <f ca="1">IF(K$51&gt;0,COUNTIFS(INDIRECT($H$47&amp;"!$w$4:$w$250"),"NO",INDIRECT($H$47&amp;"!$E$4:$E$250"),"&lt;="&amp;K$50,INDIRECT($H$47&amp;"!$E$4:$E$250"),"&gt;="&amp;K$49,INDIRECT($H$47&amp;"!$B$4:$B$250"),$B$1),NA())</f>
        <v>#N/A</v>
      </c>
      <c r="L70" s="62" t="e">
        <f ca="1">IF(L$51&gt;0,COUNTIFS(INDIRECT($H$47&amp;"!$w$4:$w$250"),"NO",INDIRECT($H$47&amp;"!$E$4:$E$250"),"&lt;="&amp;L$50,INDIRECT($H$47&amp;"!$E$4:$E$250"),"&gt;="&amp;L$49,INDIRECT($H$47&amp;"!$B$4:$B$250"),$B$1),NA())</f>
        <v>#N/A</v>
      </c>
    </row>
    <row r="71" spans="1:12" ht="15.75">
      <c r="A71" s="94"/>
      <c r="B71" s="38" t="str">
        <f>IF(INSTRUCTIONS!$B41="",INSTRUCTIONS!$A41,INSTRUCTIONS!$B41)</f>
        <v xml:space="preserve">Question 17: </v>
      </c>
      <c r="C71" s="62" t="e">
        <f ca="1">IF(C$51&gt;0,COUNTIFS(INDIRECT($C$47&amp;"!$x$4:$x$250"),"NO",INDIRECT($C$47&amp;"!$E$4:$E$250"),"&lt;="&amp;C$50,INDIRECT($C$47&amp;"!$E$4:$E$250"),"&gt;="&amp;C$49,INDIRECT($C$47&amp;"!$B$4:$B$250"),$B$1),NA())</f>
        <v>#N/A</v>
      </c>
      <c r="D71" s="62" t="e">
        <f ca="1">IF(D$51&gt;0,COUNTIFS(INDIRECT($C$47&amp;"!$x$4:$x$250"),"NO",INDIRECT($C$47&amp;"!$E$4:$E$250"),"&lt;="&amp;D$50,INDIRECT($C$47&amp;"!$E$4:$E$250"),"&gt;="&amp;D$49,INDIRECT($C$47&amp;"!$B$4:$B$250"),$B$1),NA())</f>
        <v>#N/A</v>
      </c>
      <c r="E71" s="62" t="e">
        <f ca="1">IF(E$51&gt;0,COUNTIFS(INDIRECT($C$47&amp;"!$x$4:$x$250"),"NO",INDIRECT($C$47&amp;"!$E$4:$E$250"),"&lt;="&amp;E$50,INDIRECT($C$47&amp;"!$E$4:$E$250"),"&gt;="&amp;E$49,INDIRECT($C$47&amp;"!$B$4:$B$250"),$B$1),NA())</f>
        <v>#N/A</v>
      </c>
      <c r="F71" s="62" t="e">
        <f ca="1">IF(F$51&gt;0,COUNTIFS(INDIRECT($C$47&amp;"!$x$4:$x$250"),"NO",INDIRECT($C$47&amp;"!$E$4:$E$250"),"&lt;="&amp;F$50,INDIRECT($C$47&amp;"!$E$4:$E$250"),"&gt;="&amp;F$49,INDIRECT($C$47&amp;"!$B$4:$B$250"),$B$1),NA())</f>
        <v>#N/A</v>
      </c>
      <c r="G71" s="62" t="e">
        <f ca="1">IF(G$51&gt;0,COUNTIFS(INDIRECT($C$47&amp;"!$x$4:$x$250"),"NO",INDIRECT($C$47&amp;"!$E$4:$E$250"),"&lt;="&amp;G$50,INDIRECT($C$47&amp;"!$E$4:$E$250"),"&gt;="&amp;G$49,INDIRECT($C$47&amp;"!$B$4:$B$250"),$B$1),NA())</f>
        <v>#N/A</v>
      </c>
      <c r="H71" s="62" t="e">
        <f ca="1">IF(H$51&gt;0,COUNTIFS(INDIRECT($H$47&amp;"!$x$4:$x$250"),"NO",INDIRECT($H$47&amp;"!$E$4:$E$250"),"&lt;="&amp;H$50,INDIRECT($H$47&amp;"!$E$4:$E$250"),"&gt;="&amp;H$49,INDIRECT($H$47&amp;"!$B$4:$B$250"),$B$1),NA())</f>
        <v>#N/A</v>
      </c>
      <c r="I71" s="62" t="e">
        <f ca="1">IF(I$51&gt;0,COUNTIFS(INDIRECT($H$47&amp;"!$x$4:$x$250"),"NO",INDIRECT($H$47&amp;"!$E$4:$E$250"),"&lt;="&amp;I$50,INDIRECT($H$47&amp;"!$E$4:$E$250"),"&gt;="&amp;I$49,INDIRECT($H$47&amp;"!$B$4:$B$250"),$B$1),NA())</f>
        <v>#N/A</v>
      </c>
      <c r="J71" s="62" t="e">
        <f ca="1">IF(J$51&gt;0,COUNTIFS(INDIRECT($H$47&amp;"!$x$4:$x$250"),"NO",INDIRECT($H$47&amp;"!$E$4:$E$250"),"&lt;="&amp;J$50,INDIRECT($H$47&amp;"!$E$4:$E$250"),"&gt;="&amp;J$49,INDIRECT($H$47&amp;"!$B$4:$B$250"),$B$1),NA())</f>
        <v>#N/A</v>
      </c>
      <c r="K71" s="62" t="e">
        <f ca="1">IF(K$51&gt;0,COUNTIFS(INDIRECT($H$47&amp;"!$x$4:$x$250"),"NO",INDIRECT($H$47&amp;"!$E$4:$E$250"),"&lt;="&amp;K$50,INDIRECT($H$47&amp;"!$E$4:$E$250"),"&gt;="&amp;K$49,INDIRECT($H$47&amp;"!$B$4:$B$250"),$B$1),NA())</f>
        <v>#N/A</v>
      </c>
      <c r="L71" s="62" t="e">
        <f ca="1">IF(L$51&gt;0,COUNTIFS(INDIRECT($H$47&amp;"!$x$4:$x$250"),"NO",INDIRECT($H$47&amp;"!$E$4:$E$250"),"&lt;="&amp;L$50,INDIRECT($H$47&amp;"!$E$4:$E$250"),"&gt;="&amp;L$49,INDIRECT($H$47&amp;"!$B$4:$B$250"),$B$1),NA())</f>
        <v>#N/A</v>
      </c>
    </row>
    <row r="72" spans="1:12" ht="15.75">
      <c r="A72" s="94"/>
      <c r="B72" s="38" t="str">
        <f>IF(INSTRUCTIONS!$B42="",INSTRUCTIONS!$A42,INSTRUCTIONS!$B42)</f>
        <v xml:space="preserve">Question 18: </v>
      </c>
      <c r="C72" s="62" t="e">
        <f ca="1">IF(C$51&gt;0,COUNTIFS(INDIRECT($C$47&amp;"!$y$4:$y$250"),"NO",INDIRECT($C$47&amp;"!$E$4:$E$250"),"&lt;="&amp;C$50,INDIRECT($C$47&amp;"!$E$4:$E$250"),"&gt;="&amp;C$49,INDIRECT($C$47&amp;"!$B$4:$B$250"),$B$1),NA())</f>
        <v>#N/A</v>
      </c>
      <c r="D72" s="62" t="e">
        <f ca="1">IF(D$51&gt;0,COUNTIFS(INDIRECT($C$47&amp;"!$y$4:$y$250"),"NO",INDIRECT($C$47&amp;"!$E$4:$E$250"),"&lt;="&amp;D$50,INDIRECT($C$47&amp;"!$E$4:$E$250"),"&gt;="&amp;D$49,INDIRECT($C$47&amp;"!$B$4:$B$250"),$B$1),NA())</f>
        <v>#N/A</v>
      </c>
      <c r="E72" s="62" t="e">
        <f ca="1">IF(E$51&gt;0,COUNTIFS(INDIRECT($C$47&amp;"!$y$4:$y$250"),"NO",INDIRECT($C$47&amp;"!$E$4:$E$250"),"&lt;="&amp;E$50,INDIRECT($C$47&amp;"!$E$4:$E$250"),"&gt;="&amp;E$49,INDIRECT($C$47&amp;"!$B$4:$B$250"),$B$1),NA())</f>
        <v>#N/A</v>
      </c>
      <c r="F72" s="62" t="e">
        <f ca="1">IF(F$51&gt;0,COUNTIFS(INDIRECT($C$47&amp;"!$y$4:$y$250"),"NO",INDIRECT($C$47&amp;"!$E$4:$E$250"),"&lt;="&amp;F$50,INDIRECT($C$47&amp;"!$E$4:$E$250"),"&gt;="&amp;F$49,INDIRECT($C$47&amp;"!$B$4:$B$250"),$B$1),NA())</f>
        <v>#N/A</v>
      </c>
      <c r="G72" s="62" t="e">
        <f ca="1">IF(G$51&gt;0,COUNTIFS(INDIRECT($C$47&amp;"!$y$4:$y$250"),"NO",INDIRECT($C$47&amp;"!$E$4:$E$250"),"&lt;="&amp;G$50,INDIRECT($C$47&amp;"!$E$4:$E$250"),"&gt;="&amp;G$49,INDIRECT($C$47&amp;"!$B$4:$B$250"),$B$1),NA())</f>
        <v>#N/A</v>
      </c>
      <c r="H72" s="62" t="e">
        <f ca="1">IF(H$51&gt;0,COUNTIFS(INDIRECT($H$47&amp;"!$y$4:$y$250"),"NO",INDIRECT($H$47&amp;"!$E$4:$E$250"),"&lt;="&amp;H$50,INDIRECT($H$47&amp;"!$E$4:$E$250"),"&gt;="&amp;H$49,INDIRECT($H$47&amp;"!$B$4:$B$250"),$B$1),NA())</f>
        <v>#N/A</v>
      </c>
      <c r="I72" s="62" t="e">
        <f ca="1">IF(I$51&gt;0,COUNTIFS(INDIRECT($H$47&amp;"!$y$4:$y$250"),"NO",INDIRECT($H$47&amp;"!$E$4:$E$250"),"&lt;="&amp;I$50,INDIRECT($H$47&amp;"!$E$4:$E$250"),"&gt;="&amp;I$49,INDIRECT($H$47&amp;"!$B$4:$B$250"),$B$1),NA())</f>
        <v>#N/A</v>
      </c>
      <c r="J72" s="62" t="e">
        <f ca="1">IF(J$51&gt;0,COUNTIFS(INDIRECT($H$47&amp;"!$y$4:$y$250"),"NO",INDIRECT($H$47&amp;"!$E$4:$E$250"),"&lt;="&amp;J$50,INDIRECT($H$47&amp;"!$E$4:$E$250"),"&gt;="&amp;J$49,INDIRECT($H$47&amp;"!$B$4:$B$250"),$B$1),NA())</f>
        <v>#N/A</v>
      </c>
      <c r="K72" s="62" t="e">
        <f ca="1">IF(K$51&gt;0,COUNTIFS(INDIRECT($H$47&amp;"!$y$4:$y$250"),"NO",INDIRECT($H$47&amp;"!$E$4:$E$250"),"&lt;="&amp;K$50,INDIRECT($H$47&amp;"!$E$4:$E$250"),"&gt;="&amp;K$49,INDIRECT($H$47&amp;"!$B$4:$B$250"),$B$1),NA())</f>
        <v>#N/A</v>
      </c>
      <c r="L72" s="62" t="e">
        <f ca="1">IF(L$51&gt;0,COUNTIFS(INDIRECT($H$47&amp;"!$y$4:$y$250"),"NO",INDIRECT($H$47&amp;"!$E$4:$E$250"),"&lt;="&amp;L$50,INDIRECT($H$47&amp;"!$E$4:$E$250"),"&gt;="&amp;L$49,INDIRECT($H$47&amp;"!$B$4:$B$250"),$B$1),NA())</f>
        <v>#N/A</v>
      </c>
    </row>
    <row r="73" spans="1:12" ht="15.75">
      <c r="A73" s="94"/>
      <c r="B73" s="38" t="str">
        <f>IF(INSTRUCTIONS!$B43="",INSTRUCTIONS!$A43,INSTRUCTIONS!$B43)</f>
        <v xml:space="preserve">Question 19: </v>
      </c>
      <c r="C73" s="62" t="e">
        <f ca="1">IF(C$51&gt;0,COUNTIFS(INDIRECT($C$47&amp;"!$z$4:$z$250"),"NO",INDIRECT($C$47&amp;"!$E$4:$E$250"),"&lt;="&amp;C$50,INDIRECT($C$47&amp;"!$E$4:$E$250"),"&gt;="&amp;C$49,INDIRECT($C$47&amp;"!$B$4:$B$250"),$B$1),NA())</f>
        <v>#N/A</v>
      </c>
      <c r="D73" s="62" t="e">
        <f ca="1">IF(D$51&gt;0,COUNTIFS(INDIRECT($C$47&amp;"!$z$4:$z$250"),"NO",INDIRECT($C$47&amp;"!$E$4:$E$250"),"&lt;="&amp;D$50,INDIRECT($C$47&amp;"!$E$4:$E$250"),"&gt;="&amp;D$49,INDIRECT($C$47&amp;"!$B$4:$B$250"),$B$1),NA())</f>
        <v>#N/A</v>
      </c>
      <c r="E73" s="62" t="e">
        <f ca="1">IF(E$51&gt;0,COUNTIFS(INDIRECT($C$47&amp;"!$z$4:$z$250"),"NO",INDIRECT($C$47&amp;"!$E$4:$E$250"),"&lt;="&amp;E$50,INDIRECT($C$47&amp;"!$E$4:$E$250"),"&gt;="&amp;E$49,INDIRECT($C$47&amp;"!$B$4:$B$250"),$B$1),NA())</f>
        <v>#N/A</v>
      </c>
      <c r="F73" s="62" t="e">
        <f ca="1">IF(F$51&gt;0,COUNTIFS(INDIRECT($C$47&amp;"!$z$4:$z$250"),"NO",INDIRECT($C$47&amp;"!$E$4:$E$250"),"&lt;="&amp;F$50,INDIRECT($C$47&amp;"!$E$4:$E$250"),"&gt;="&amp;F$49,INDIRECT($C$47&amp;"!$B$4:$B$250"),$B$1),NA())</f>
        <v>#N/A</v>
      </c>
      <c r="G73" s="62" t="e">
        <f ca="1">IF(G$51&gt;0,COUNTIFS(INDIRECT($C$47&amp;"!$z$4:$z$250"),"NO",INDIRECT($C$47&amp;"!$E$4:$E$250"),"&lt;="&amp;G$50,INDIRECT($C$47&amp;"!$E$4:$E$250"),"&gt;="&amp;G$49,INDIRECT($C$47&amp;"!$B$4:$B$250"),$B$1),NA())</f>
        <v>#N/A</v>
      </c>
      <c r="H73" s="62" t="e">
        <f ca="1">IF(H$51&gt;0,COUNTIFS(INDIRECT($H$47&amp;"!$z$4:$z$250"),"NO",INDIRECT($H$47&amp;"!$E$4:$E$250"),"&lt;="&amp;H$50,INDIRECT($H$47&amp;"!$E$4:$E$250"),"&gt;="&amp;H$49,INDIRECT($H$47&amp;"!$B$4:$B$250"),$B$1),NA())</f>
        <v>#N/A</v>
      </c>
      <c r="I73" s="62" t="e">
        <f ca="1">IF(I$51&gt;0,COUNTIFS(INDIRECT($H$47&amp;"!$z$4:$z$250"),"NO",INDIRECT($H$47&amp;"!$E$4:$E$250"),"&lt;="&amp;I$50,INDIRECT($H$47&amp;"!$E$4:$E$250"),"&gt;="&amp;I$49,INDIRECT($H$47&amp;"!$B$4:$B$250"),$B$1),NA())</f>
        <v>#N/A</v>
      </c>
      <c r="J73" s="62" t="e">
        <f ca="1">IF(J$51&gt;0,COUNTIFS(INDIRECT($H$47&amp;"!$z$4:$z$250"),"NO",INDIRECT($H$47&amp;"!$E$4:$E$250"),"&lt;="&amp;J$50,INDIRECT($H$47&amp;"!$E$4:$E$250"),"&gt;="&amp;J$49,INDIRECT($H$47&amp;"!$B$4:$B$250"),$B$1),NA())</f>
        <v>#N/A</v>
      </c>
      <c r="K73" s="62" t="e">
        <f ca="1">IF(K$51&gt;0,COUNTIFS(INDIRECT($H$47&amp;"!$z$4:$z$250"),"NO",INDIRECT($H$47&amp;"!$E$4:$E$250"),"&lt;="&amp;K$50,INDIRECT($H$47&amp;"!$E$4:$E$250"),"&gt;="&amp;K$49,INDIRECT($H$47&amp;"!$B$4:$B$250"),$B$1),NA())</f>
        <v>#N/A</v>
      </c>
      <c r="L73" s="62" t="e">
        <f ca="1">IF(L$51&gt;0,COUNTIFS(INDIRECT($H$47&amp;"!$z$4:$z$250"),"NO",INDIRECT($H$47&amp;"!$E$4:$E$250"),"&lt;="&amp;L$50,INDIRECT($H$47&amp;"!$E$4:$E$250"),"&gt;="&amp;L$49,INDIRECT($H$47&amp;"!$B$4:$B$250"),$B$1),NA())</f>
        <v>#N/A</v>
      </c>
    </row>
    <row r="74" spans="1:12" ht="15.75">
      <c r="A74" s="94"/>
      <c r="B74" s="38" t="str">
        <f>IF(INSTRUCTIONS!$B44="",INSTRUCTIONS!$A44,INSTRUCTIONS!$B44)</f>
        <v xml:space="preserve">Question 20: </v>
      </c>
      <c r="C74" s="62" t="e">
        <f ca="1">IF(C$51&gt;0,COUNTIFS(INDIRECT($C$47&amp;"!$aa$4:$aa$250"),"NO",INDIRECT($C$47&amp;"!$E$4:$E$250"),"&lt;="&amp;C$50,INDIRECT($C$47&amp;"!$E$4:$E$250"),"&gt;="&amp;C$49,INDIRECT($C$47&amp;"!$B$4:$B$250"),$B$1),NA())</f>
        <v>#N/A</v>
      </c>
      <c r="D74" s="62" t="e">
        <f ca="1">IF(D$51&gt;0,COUNTIFS(INDIRECT($C$47&amp;"!$aa$4:$aa$250"),"NO",INDIRECT($C$47&amp;"!$E$4:$E$250"),"&lt;="&amp;D$50,INDIRECT($C$47&amp;"!$E$4:$E$250"),"&gt;="&amp;D$49,INDIRECT($C$47&amp;"!$B$4:$B$250"),$B$1),NA())</f>
        <v>#N/A</v>
      </c>
      <c r="E74" s="62" t="e">
        <f ca="1">IF(E$51&gt;0,COUNTIFS(INDIRECT($C$47&amp;"!$aa$4:$aa$250"),"NO",INDIRECT($C$47&amp;"!$E$4:$E$250"),"&lt;="&amp;E$50,INDIRECT($C$47&amp;"!$E$4:$E$250"),"&gt;="&amp;E$49,INDIRECT($C$47&amp;"!$B$4:$B$250"),$B$1),NA())</f>
        <v>#N/A</v>
      </c>
      <c r="F74" s="62" t="e">
        <f ca="1">IF(F$51&gt;0,COUNTIFS(INDIRECT($C$47&amp;"!$aa$4:$aa$250"),"NO",INDIRECT($C$47&amp;"!$E$4:$E$250"),"&lt;="&amp;F$50,INDIRECT($C$47&amp;"!$E$4:$E$250"),"&gt;="&amp;F$49,INDIRECT($C$47&amp;"!$B$4:$B$250"),$B$1),NA())</f>
        <v>#N/A</v>
      </c>
      <c r="G74" s="62" t="e">
        <f ca="1">IF(G$51&gt;0,COUNTIFS(INDIRECT($C$47&amp;"!$aa$4:$aa$250"),"NO",INDIRECT($C$47&amp;"!$E$4:$E$250"),"&lt;="&amp;G$50,INDIRECT($C$47&amp;"!$E$4:$E$250"),"&gt;="&amp;G$49,INDIRECT($C$47&amp;"!$B$4:$B$250"),$B$1),NA())</f>
        <v>#N/A</v>
      </c>
      <c r="H74" s="62" t="e">
        <f ca="1">IF(H$51&gt;0,COUNTIFS(INDIRECT($H$47&amp;"!$aa$4:$aa$250"),"NO",INDIRECT($H$47&amp;"!$E$4:$E$250"),"&lt;="&amp;H$50,INDIRECT($H$47&amp;"!$E$4:$E$250"),"&gt;="&amp;H$49,INDIRECT($H$47&amp;"!$B$4:$B$250"),$B$1),NA())</f>
        <v>#N/A</v>
      </c>
      <c r="I74" s="62" t="e">
        <f ca="1">IF(I$51&gt;0,COUNTIFS(INDIRECT($H$47&amp;"!$aa$4:$aa$250"),"NO",INDIRECT($H$47&amp;"!$E$4:$E$250"),"&lt;="&amp;I$50,INDIRECT($H$47&amp;"!$E$4:$E$250"),"&gt;="&amp;I$49,INDIRECT($H$47&amp;"!$B$4:$B$250"),$B$1),NA())</f>
        <v>#N/A</v>
      </c>
      <c r="J74" s="62" t="e">
        <f ca="1">IF(J$51&gt;0,COUNTIFS(INDIRECT($H$47&amp;"!$aa$4:$aa$250"),"NO",INDIRECT($H$47&amp;"!$E$4:$E$250"),"&lt;="&amp;J$50,INDIRECT($H$47&amp;"!$E$4:$E$250"),"&gt;="&amp;J$49,INDIRECT($H$47&amp;"!$B$4:$B$250"),$B$1),NA())</f>
        <v>#N/A</v>
      </c>
      <c r="K74" s="62" t="e">
        <f ca="1">IF(K$51&gt;0,COUNTIFS(INDIRECT($H$47&amp;"!$aa$4:$aa$250"),"NO",INDIRECT($H$47&amp;"!$E$4:$E$250"),"&lt;="&amp;K$50,INDIRECT($H$47&amp;"!$E$4:$E$250"),"&gt;="&amp;K$49,INDIRECT($H$47&amp;"!$B$4:$B$250"),$B$1),NA())</f>
        <v>#N/A</v>
      </c>
      <c r="L74" s="62" t="e">
        <f ca="1">IF(L$51&gt;0,COUNTIFS(INDIRECT($H$47&amp;"!$aa$4:$aa$250"),"NO",INDIRECT($H$47&amp;"!$E$4:$E$250"),"&lt;="&amp;L$50,INDIRECT($H$47&amp;"!$E$4:$E$250"),"&gt;="&amp;L$49,INDIRECT($H$47&amp;"!$B$4:$B$250"),$B$1),NA())</f>
        <v>#N/A</v>
      </c>
    </row>
    <row r="77" spans="1:12">
      <c r="C77" s="58" t="str">
        <f>TEXT(C49,"mm/dd")&amp;" - "&amp;TEXT(C50,"mm/dd")</f>
        <v xml:space="preserve"> - </v>
      </c>
      <c r="D77" s="58" t="str">
        <f t="shared" ref="D77:K77" si="28">TEXT(D49,"mm/dd")&amp;" - "&amp;TEXT(D50,"mm/dd")</f>
        <v xml:space="preserve"> - </v>
      </c>
      <c r="E77" s="58" t="str">
        <f t="shared" si="28"/>
        <v xml:space="preserve"> - </v>
      </c>
      <c r="F77" s="58" t="str">
        <f t="shared" si="28"/>
        <v xml:space="preserve"> - </v>
      </c>
      <c r="G77" s="58" t="str">
        <f t="shared" si="28"/>
        <v xml:space="preserve"> - </v>
      </c>
      <c r="H77" s="58" t="str">
        <f t="shared" si="28"/>
        <v xml:space="preserve"> - </v>
      </c>
      <c r="I77" s="58" t="str">
        <f t="shared" si="28"/>
        <v xml:space="preserve"> - </v>
      </c>
      <c r="J77" s="58" t="str">
        <f t="shared" si="28"/>
        <v xml:space="preserve"> - </v>
      </c>
      <c r="K77" s="58" t="str">
        <f t="shared" si="28"/>
        <v xml:space="preserve"> - </v>
      </c>
      <c r="L77" s="58" t="str">
        <f>TEXT(L49,"mm/dd")&amp;" - "&amp;TEXT(L50,"mm/dd")</f>
        <v xml:space="preserve"> - </v>
      </c>
    </row>
  </sheetData>
  <sheetProtection sheet="1" objects="1" scenarios="1"/>
  <mergeCells count="12">
    <mergeCell ref="A2:K2"/>
    <mergeCell ref="H47:L47"/>
    <mergeCell ref="A48:B48"/>
    <mergeCell ref="C48:G48"/>
    <mergeCell ref="H48:L48"/>
    <mergeCell ref="C47:G47"/>
    <mergeCell ref="A49:A50"/>
    <mergeCell ref="A55:A74"/>
    <mergeCell ref="A4:B5"/>
    <mergeCell ref="A6:A9"/>
    <mergeCell ref="A10:A29"/>
    <mergeCell ref="A51:A54"/>
  </mergeCells>
  <conditionalFormatting sqref="C51:L52">
    <cfRule type="expression" dxfId="17" priority="1">
      <formula>ISERROR(C51)</formula>
    </cfRule>
  </conditionalFormatting>
  <conditionalFormatting sqref="C53:L53">
    <cfRule type="expression" dxfId="16" priority="4">
      <formula>ISERROR(C53)</formula>
    </cfRule>
    <cfRule type="expression" dxfId="15" priority="5">
      <formula>ISERROR(C53)</formula>
    </cfRule>
  </conditionalFormatting>
  <conditionalFormatting sqref="C54:L54">
    <cfRule type="expression" dxfId="14" priority="2">
      <formula>ISERROR(C54)</formula>
    </cfRule>
  </conditionalFormatting>
  <conditionalFormatting sqref="C54:L74">
    <cfRule type="expression" dxfId="13" priority="3">
      <formula>ISERROR(C54)</formula>
    </cfRule>
  </conditionalFormatting>
  <conditionalFormatting sqref="C55:L74">
    <cfRule type="dataBar" priority="7">
      <dataBar>
        <cfvo type="min"/>
        <cfvo type="max"/>
        <color rgb="FFFFB628"/>
      </dataBar>
      <extLst>
        <ext xmlns:x14="http://schemas.microsoft.com/office/spreadsheetml/2009/9/main" uri="{B025F937-C7B1-47D3-B67F-A62EFF666E3E}">
          <x14:id>{04B92A06-9EE2-42FD-9E3B-E09827A3DD0F}</x14:id>
        </ext>
      </extLst>
    </cfRule>
  </conditionalFormatting>
  <conditionalFormatting sqref="C6:N28">
    <cfRule type="expression" dxfId="12" priority="12">
      <formula>ISERROR(C6)</formula>
    </cfRule>
  </conditionalFormatting>
  <conditionalFormatting sqref="C8:N8">
    <cfRule type="expression" dxfId="11" priority="11">
      <formula>ISERROR(C8)</formula>
    </cfRule>
  </conditionalFormatting>
  <conditionalFormatting sqref="C9:N9">
    <cfRule type="expression" dxfId="10" priority="10">
      <formula>ISERROR(C9)</formula>
    </cfRule>
  </conditionalFormatting>
  <conditionalFormatting sqref="C10:N28">
    <cfRule type="dataBar" priority="13">
      <dataBar>
        <cfvo type="min"/>
        <cfvo type="max"/>
        <color rgb="FFFFB628"/>
      </dataBar>
      <extLst>
        <ext xmlns:x14="http://schemas.microsoft.com/office/spreadsheetml/2009/9/main" uri="{B025F937-C7B1-47D3-B67F-A62EFF666E3E}">
          <x14:id>{F8EC120D-BEB8-4303-93CA-8082265C1C97}</x14:id>
        </ext>
      </extLst>
    </cfRule>
  </conditionalFormatting>
  <conditionalFormatting sqref="C29:N29">
    <cfRule type="expression" dxfId="9" priority="8">
      <formula>ISERROR(C29)</formula>
    </cfRule>
    <cfRule type="dataBar" priority="9">
      <dataBar>
        <cfvo type="min"/>
        <cfvo type="max"/>
        <color rgb="FFFFB628"/>
      </dataBar>
      <extLst>
        <ext xmlns:x14="http://schemas.microsoft.com/office/spreadsheetml/2009/9/main" uri="{B025F937-C7B1-47D3-B67F-A62EFF666E3E}">
          <x14:id>{9C55D22E-A64D-4172-8DAD-1E5382316C0F}</x14:id>
        </ext>
      </extLst>
    </cfRule>
  </conditionalFormatting>
  <dataValidations count="2">
    <dataValidation type="list" allowBlank="1" showInputMessage="1" showErrorMessage="1" sqref="C48 H48" xr:uid="{62D16EE8-B6F8-4FC5-9E4E-EB00264890DE}">
      <formula1>month_list</formula1>
    </dataValidation>
    <dataValidation type="list" allowBlank="1" showInputMessage="1" showErrorMessage="1" sqref="B1" xr:uid="{8572E92D-8F1D-47F8-A0A2-E2335C4391BF}">
      <formula1>employee_list</formula1>
    </dataValidation>
  </dataValidations>
  <pageMargins left="0.7" right="0.7" top="0.75" bottom="0.75" header="0.3" footer="0.3"/>
  <pageSetup scale="67" fitToHeight="0" orientation="landscape" r:id="rId1"/>
  <ignoredErrors>
    <ignoredError sqref="C51:L52" evalError="1"/>
  </ignoredErrors>
  <drawing r:id="rId2"/>
  <extLst>
    <ext xmlns:x14="http://schemas.microsoft.com/office/spreadsheetml/2009/9/main" uri="{78C0D931-6437-407d-A8EE-F0AAD7539E65}">
      <x14:conditionalFormattings>
        <x14:conditionalFormatting xmlns:xm="http://schemas.microsoft.com/office/excel/2006/main">
          <x14:cfRule type="dataBar" id="{04B92A06-9EE2-42FD-9E3B-E09827A3DD0F}">
            <x14:dataBar minLength="0" maxLength="100" gradient="0">
              <x14:cfvo type="autoMin"/>
              <x14:cfvo type="autoMax"/>
              <x14:negativeFillColor rgb="FFFF0000"/>
              <x14:axisColor rgb="FF000000"/>
            </x14:dataBar>
          </x14:cfRule>
          <xm:sqref>C55:L74</xm:sqref>
        </x14:conditionalFormatting>
        <x14:conditionalFormatting xmlns:xm="http://schemas.microsoft.com/office/excel/2006/main">
          <x14:cfRule type="dataBar" id="{F8EC120D-BEB8-4303-93CA-8082265C1C97}">
            <x14:dataBar minLength="0" maxLength="100" gradient="0">
              <x14:cfvo type="autoMin"/>
              <x14:cfvo type="autoMax"/>
              <x14:negativeFillColor rgb="FFFF0000"/>
              <x14:axisColor rgb="FF000000"/>
            </x14:dataBar>
          </x14:cfRule>
          <xm:sqref>C10:N28</xm:sqref>
        </x14:conditionalFormatting>
        <x14:conditionalFormatting xmlns:xm="http://schemas.microsoft.com/office/excel/2006/main">
          <x14:cfRule type="dataBar" id="{9C55D22E-A64D-4172-8DAD-1E5382316C0F}">
            <x14:dataBar minLength="0" maxLength="100" gradient="0">
              <x14:cfvo type="autoMin"/>
              <x14:cfvo type="autoMax"/>
              <x14:negativeFillColor rgb="FFFF0000"/>
              <x14:axisColor rgb="FF000000"/>
            </x14:dataBar>
          </x14:cfRule>
          <xm:sqref>C29:N29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12A9F-114F-4654-9EF2-D3400723D314}">
  <sheetPr codeName="Sheet8">
    <tabColor theme="8" tint="0.79998168889431442"/>
    <pageSetUpPr fitToPage="1"/>
  </sheetPr>
  <dimension ref="A1:N77"/>
  <sheetViews>
    <sheetView zoomScaleNormal="100" workbookViewId="0">
      <pane ySplit="2" topLeftCell="A3" activePane="bottomLeft" state="frozen"/>
      <selection pane="bottomLeft" activeCell="A2" sqref="A2:K2"/>
    </sheetView>
  </sheetViews>
  <sheetFormatPr defaultColWidth="8.85546875" defaultRowHeight="15"/>
  <cols>
    <col min="1" max="1" width="17.5703125" style="13" customWidth="1"/>
    <col min="2" max="2" width="33.5703125" style="14" customWidth="1"/>
    <col min="3" max="14" width="10.5703125" style="13" customWidth="1"/>
    <col min="15" max="16384" width="8.85546875" style="13"/>
  </cols>
  <sheetData>
    <row r="1" spans="1:14" s="28" customFormat="1" ht="16.5">
      <c r="A1" s="35" t="s">
        <v>2728</v>
      </c>
      <c r="B1" s="64"/>
      <c r="C1" s="29"/>
      <c r="D1" s="29"/>
      <c r="E1" s="29"/>
      <c r="F1" s="29"/>
      <c r="G1" s="29"/>
      <c r="H1" s="29"/>
      <c r="I1" s="29"/>
      <c r="J1" s="29"/>
      <c r="K1" s="29"/>
      <c r="L1" s="29"/>
      <c r="M1" s="29"/>
      <c r="N1" s="29"/>
    </row>
    <row r="2" spans="1:14" ht="49.5" customHeight="1">
      <c r="A2" s="109" t="str">
        <f>"MONTHLY &amp; WEEKLY SUMMARIES for Time Block: "&amp;B1</f>
        <v xml:space="preserve">MONTHLY &amp; WEEKLY SUMMARIES for Time Block: </v>
      </c>
      <c r="B2" s="109"/>
      <c r="C2" s="109"/>
      <c r="D2" s="109"/>
      <c r="E2" s="109"/>
      <c r="F2" s="109"/>
      <c r="G2" s="109"/>
      <c r="H2" s="109"/>
      <c r="I2" s="109"/>
      <c r="J2" s="109"/>
      <c r="K2" s="109"/>
      <c r="L2" s="72"/>
    </row>
    <row r="4" spans="1:14">
      <c r="A4" s="97" t="s">
        <v>2703</v>
      </c>
      <c r="B4" s="97"/>
      <c r="C4" s="17" t="s">
        <v>2704</v>
      </c>
      <c r="D4" s="17" t="s">
        <v>2705</v>
      </c>
      <c r="E4" s="17" t="s">
        <v>2706</v>
      </c>
      <c r="F4" s="17" t="s">
        <v>2707</v>
      </c>
      <c r="G4" s="17" t="s">
        <v>2708</v>
      </c>
      <c r="H4" s="17" t="s">
        <v>2709</v>
      </c>
      <c r="I4" s="17" t="s">
        <v>2710</v>
      </c>
      <c r="J4" s="17" t="s">
        <v>2711</v>
      </c>
      <c r="K4" s="17" t="s">
        <v>2712</v>
      </c>
      <c r="L4" s="17" t="s">
        <v>2713</v>
      </c>
      <c r="M4" s="17" t="s">
        <v>2714</v>
      </c>
      <c r="N4" s="17" t="s">
        <v>2715</v>
      </c>
    </row>
    <row r="5" spans="1:14" ht="18.600000000000001" customHeight="1">
      <c r="A5" s="97"/>
      <c r="B5" s="97"/>
      <c r="C5" s="16" t="str">
        <f>IF(INSTRUCTIONS!B17="",C4,INSTRUCTIONS!B17)</f>
        <v>Month_1</v>
      </c>
      <c r="D5" s="16" t="str">
        <f>IF(C5=C4,D4,IF(MONTH(C5)=12,DATE(YEAR(C5)+1,1,1),DATE(YEAR(C5),MONTH(C5)+1,1)))</f>
        <v>Month_2</v>
      </c>
      <c r="E5" s="16" t="str">
        <f t="shared" ref="E5:N5" si="0">IF(D5=D4,E4,IF(MONTH(D5)=12,DATE(YEAR(D5)+1,1,1),DATE(YEAR(D5),MONTH(D5)+1,1)))</f>
        <v>Month_3</v>
      </c>
      <c r="F5" s="16" t="str">
        <f t="shared" si="0"/>
        <v>Month_4</v>
      </c>
      <c r="G5" s="16" t="str">
        <f t="shared" si="0"/>
        <v>Month_5</v>
      </c>
      <c r="H5" s="16" t="str">
        <f t="shared" si="0"/>
        <v>Month_6</v>
      </c>
      <c r="I5" s="16" t="str">
        <f t="shared" si="0"/>
        <v>Month_7</v>
      </c>
      <c r="J5" s="16" t="str">
        <f t="shared" si="0"/>
        <v>Month_8</v>
      </c>
      <c r="K5" s="16" t="str">
        <f t="shared" si="0"/>
        <v>Month_9</v>
      </c>
      <c r="L5" s="16" t="str">
        <f t="shared" si="0"/>
        <v>Month_10</v>
      </c>
      <c r="M5" s="16" t="str">
        <f t="shared" si="0"/>
        <v>Month_11</v>
      </c>
      <c r="N5" s="16" t="str">
        <f t="shared" si="0"/>
        <v>Month_12</v>
      </c>
    </row>
    <row r="6" spans="1:14" ht="14.45" customHeight="1">
      <c r="A6" s="95" t="s">
        <v>2716</v>
      </c>
      <c r="B6" s="15" t="s">
        <v>2717</v>
      </c>
      <c r="C6" s="18">
        <f t="shared" ref="C6:N6" ca="1" si="1">COUNTIFS(INDIRECT(C$4&amp;"!$ab$4:$ab$250"),"&gt;=0",INDIRECT(C$4&amp;"!$F$4:$F$250"),$B$1)</f>
        <v>0</v>
      </c>
      <c r="D6" s="18">
        <f t="shared" ca="1" si="1"/>
        <v>0</v>
      </c>
      <c r="E6" s="18">
        <f t="shared" ca="1" si="1"/>
        <v>0</v>
      </c>
      <c r="F6" s="18">
        <f t="shared" ca="1" si="1"/>
        <v>0</v>
      </c>
      <c r="G6" s="18">
        <f t="shared" ca="1" si="1"/>
        <v>0</v>
      </c>
      <c r="H6" s="18">
        <f t="shared" ca="1" si="1"/>
        <v>0</v>
      </c>
      <c r="I6" s="18">
        <f t="shared" ca="1" si="1"/>
        <v>0</v>
      </c>
      <c r="J6" s="18">
        <f t="shared" ca="1" si="1"/>
        <v>0</v>
      </c>
      <c r="K6" s="18">
        <f t="shared" ca="1" si="1"/>
        <v>0</v>
      </c>
      <c r="L6" s="18">
        <f t="shared" ca="1" si="1"/>
        <v>0</v>
      </c>
      <c r="M6" s="18">
        <f t="shared" ca="1" si="1"/>
        <v>0</v>
      </c>
      <c r="N6" s="18">
        <f t="shared" ca="1" si="1"/>
        <v>0</v>
      </c>
    </row>
    <row r="7" spans="1:14" ht="14.45" customHeight="1">
      <c r="A7" s="96"/>
      <c r="B7" s="15" t="s">
        <v>2718</v>
      </c>
      <c r="C7" s="18">
        <f t="shared" ref="C7:N7" ca="1" si="2">COUNTIFS(INDIRECT(C$4&amp;"!$ab$4:$ab$250"),"=0",INDIRECT(C$4&amp;"!$F$4:$F$250"),$B$1)</f>
        <v>0</v>
      </c>
      <c r="D7" s="18">
        <f t="shared" ca="1" si="2"/>
        <v>0</v>
      </c>
      <c r="E7" s="18">
        <f t="shared" ca="1" si="2"/>
        <v>0</v>
      </c>
      <c r="F7" s="18">
        <f t="shared" ca="1" si="2"/>
        <v>0</v>
      </c>
      <c r="G7" s="18">
        <f t="shared" ca="1" si="2"/>
        <v>0</v>
      </c>
      <c r="H7" s="18">
        <f t="shared" ca="1" si="2"/>
        <v>0</v>
      </c>
      <c r="I7" s="18">
        <f t="shared" ca="1" si="2"/>
        <v>0</v>
      </c>
      <c r="J7" s="18">
        <f t="shared" ca="1" si="2"/>
        <v>0</v>
      </c>
      <c r="K7" s="18">
        <f t="shared" ca="1" si="2"/>
        <v>0</v>
      </c>
      <c r="L7" s="18">
        <f t="shared" ca="1" si="2"/>
        <v>0</v>
      </c>
      <c r="M7" s="18">
        <f t="shared" ca="1" si="2"/>
        <v>0</v>
      </c>
      <c r="N7" s="18">
        <f t="shared" ca="1" si="2"/>
        <v>0</v>
      </c>
    </row>
    <row r="8" spans="1:14" ht="15.75">
      <c r="A8" s="96"/>
      <c r="B8" s="19" t="str">
        <f>IF(INSTRUCTIONS!$A$22=0,"Process Measure Compliance",INSTRUCTIONS!$A$22)</f>
        <v>Process Measure Compliance</v>
      </c>
      <c r="C8" s="20" t="e">
        <f ca="1">IFERROR(C7/C6,NA())</f>
        <v>#N/A</v>
      </c>
      <c r="D8" s="20" t="e">
        <f t="shared" ref="D8:N8" ca="1" si="3">IFERROR(D7/D6,NA())</f>
        <v>#N/A</v>
      </c>
      <c r="E8" s="20" t="e">
        <f t="shared" ca="1" si="3"/>
        <v>#N/A</v>
      </c>
      <c r="F8" s="20" t="e">
        <f t="shared" ca="1" si="3"/>
        <v>#N/A</v>
      </c>
      <c r="G8" s="20" t="e">
        <f t="shared" ca="1" si="3"/>
        <v>#N/A</v>
      </c>
      <c r="H8" s="20" t="e">
        <f t="shared" ca="1" si="3"/>
        <v>#N/A</v>
      </c>
      <c r="I8" s="20" t="e">
        <f t="shared" ca="1" si="3"/>
        <v>#N/A</v>
      </c>
      <c r="J8" s="20" t="e">
        <f t="shared" ca="1" si="3"/>
        <v>#N/A</v>
      </c>
      <c r="K8" s="20" t="e">
        <f t="shared" ca="1" si="3"/>
        <v>#N/A</v>
      </c>
      <c r="L8" s="20" t="e">
        <f t="shared" ca="1" si="3"/>
        <v>#N/A</v>
      </c>
      <c r="M8" s="20" t="e">
        <f t="shared" ca="1" si="3"/>
        <v>#N/A</v>
      </c>
      <c r="N8" s="20" t="e">
        <f t="shared" ca="1" si="3"/>
        <v>#N/A</v>
      </c>
    </row>
    <row r="9" spans="1:14" ht="31.5">
      <c r="A9" s="96"/>
      <c r="B9" s="21" t="s">
        <v>2719</v>
      </c>
      <c r="C9" s="22" t="e">
        <f t="shared" ref="C9:N9" ca="1" si="4">IFERROR(AVERAGEIF(INDIRECT(C$4&amp;"!$F$4:$F$250"),$B$1,INDIRECT(C$4&amp;"!$ab$4:$ab$250")),NA())</f>
        <v>#N/A</v>
      </c>
      <c r="D9" s="22" t="e">
        <f t="shared" ca="1" si="4"/>
        <v>#N/A</v>
      </c>
      <c r="E9" s="22" t="e">
        <f t="shared" ca="1" si="4"/>
        <v>#N/A</v>
      </c>
      <c r="F9" s="22" t="e">
        <f t="shared" ca="1" si="4"/>
        <v>#N/A</v>
      </c>
      <c r="G9" s="22" t="e">
        <f t="shared" ca="1" si="4"/>
        <v>#N/A</v>
      </c>
      <c r="H9" s="22" t="e">
        <f t="shared" ca="1" si="4"/>
        <v>#N/A</v>
      </c>
      <c r="I9" s="22" t="e">
        <f t="shared" ca="1" si="4"/>
        <v>#N/A</v>
      </c>
      <c r="J9" s="22" t="e">
        <f t="shared" ca="1" si="4"/>
        <v>#N/A</v>
      </c>
      <c r="K9" s="22" t="e">
        <f t="shared" ca="1" si="4"/>
        <v>#N/A</v>
      </c>
      <c r="L9" s="22" t="e">
        <f t="shared" ca="1" si="4"/>
        <v>#N/A</v>
      </c>
      <c r="M9" s="22" t="e">
        <f t="shared" ca="1" si="4"/>
        <v>#N/A</v>
      </c>
      <c r="N9" s="22" t="e">
        <f t="shared" ca="1" si="4"/>
        <v>#N/A</v>
      </c>
    </row>
    <row r="10" spans="1:14" ht="15.75">
      <c r="A10" s="94" t="s">
        <v>2720</v>
      </c>
      <c r="B10" s="15" t="str">
        <f>IF(INSTRUCTIONS!$B25="",INSTRUCTIONS!$A25,INSTRUCTIONS!$B25)</f>
        <v xml:space="preserve">Question 1: </v>
      </c>
      <c r="C10" s="23" t="e">
        <f t="shared" ref="C10:N10" ca="1" si="5">IF(C$6&gt;0,COUNTIFS(INDIRECT(C$4&amp;"!$h$4:$h$250"),"NO",INDIRECT(C$4&amp;"!$F$4:$F$250"),$B$1),NA())</f>
        <v>#N/A</v>
      </c>
      <c r="D10" s="23" t="e">
        <f t="shared" ca="1" si="5"/>
        <v>#N/A</v>
      </c>
      <c r="E10" s="23" t="e">
        <f t="shared" ca="1" si="5"/>
        <v>#N/A</v>
      </c>
      <c r="F10" s="23" t="e">
        <f t="shared" ca="1" si="5"/>
        <v>#N/A</v>
      </c>
      <c r="G10" s="23" t="e">
        <f t="shared" ca="1" si="5"/>
        <v>#N/A</v>
      </c>
      <c r="H10" s="23" t="e">
        <f t="shared" ca="1" si="5"/>
        <v>#N/A</v>
      </c>
      <c r="I10" s="23" t="e">
        <f t="shared" ca="1" si="5"/>
        <v>#N/A</v>
      </c>
      <c r="J10" s="23" t="e">
        <f t="shared" ca="1" si="5"/>
        <v>#N/A</v>
      </c>
      <c r="K10" s="23" t="e">
        <f t="shared" ca="1" si="5"/>
        <v>#N/A</v>
      </c>
      <c r="L10" s="23" t="e">
        <f t="shared" ca="1" si="5"/>
        <v>#N/A</v>
      </c>
      <c r="M10" s="23" t="e">
        <f t="shared" ca="1" si="5"/>
        <v>#N/A</v>
      </c>
      <c r="N10" s="23" t="e">
        <f t="shared" ca="1" si="5"/>
        <v>#N/A</v>
      </c>
    </row>
    <row r="11" spans="1:14" ht="15.75">
      <c r="A11" s="94"/>
      <c r="B11" s="15" t="str">
        <f>IF(INSTRUCTIONS!$B26="",INSTRUCTIONS!$A26,INSTRUCTIONS!$B26)</f>
        <v xml:space="preserve">Question 2: </v>
      </c>
      <c r="C11" s="23" t="e">
        <f t="shared" ref="C11:N11" ca="1" si="6">IF(C$6&gt;0,COUNTIFS(INDIRECT(C$4&amp;"!$i$4:$i$250"),"NO",INDIRECT(C$4&amp;"!$F$4:$F$250"),$B$1),NA())</f>
        <v>#N/A</v>
      </c>
      <c r="D11" s="23" t="e">
        <f t="shared" ca="1" si="6"/>
        <v>#N/A</v>
      </c>
      <c r="E11" s="23" t="e">
        <f t="shared" ca="1" si="6"/>
        <v>#N/A</v>
      </c>
      <c r="F11" s="23" t="e">
        <f t="shared" ca="1" si="6"/>
        <v>#N/A</v>
      </c>
      <c r="G11" s="23" t="e">
        <f t="shared" ca="1" si="6"/>
        <v>#N/A</v>
      </c>
      <c r="H11" s="23" t="e">
        <f t="shared" ca="1" si="6"/>
        <v>#N/A</v>
      </c>
      <c r="I11" s="23" t="e">
        <f t="shared" ca="1" si="6"/>
        <v>#N/A</v>
      </c>
      <c r="J11" s="23" t="e">
        <f t="shared" ca="1" si="6"/>
        <v>#N/A</v>
      </c>
      <c r="K11" s="23" t="e">
        <f t="shared" ca="1" si="6"/>
        <v>#N/A</v>
      </c>
      <c r="L11" s="23" t="e">
        <f t="shared" ca="1" si="6"/>
        <v>#N/A</v>
      </c>
      <c r="M11" s="23" t="e">
        <f t="shared" ca="1" si="6"/>
        <v>#N/A</v>
      </c>
      <c r="N11" s="23" t="e">
        <f t="shared" ca="1" si="6"/>
        <v>#N/A</v>
      </c>
    </row>
    <row r="12" spans="1:14" ht="15.75">
      <c r="A12" s="94"/>
      <c r="B12" s="15" t="str">
        <f>IF(INSTRUCTIONS!$B27="",INSTRUCTIONS!$A27,INSTRUCTIONS!$B27)</f>
        <v xml:space="preserve">Question 3: </v>
      </c>
      <c r="C12" s="23" t="e">
        <f t="shared" ref="C12:N12" ca="1" si="7">IF(C$6&gt;0,COUNTIFS(INDIRECT(C$4&amp;"!$j$4:$j$250"),"NO",INDIRECT(C$4&amp;"!$F$4:$F$250"),$B$1),NA())</f>
        <v>#N/A</v>
      </c>
      <c r="D12" s="23" t="e">
        <f t="shared" ca="1" si="7"/>
        <v>#N/A</v>
      </c>
      <c r="E12" s="23" t="e">
        <f t="shared" ca="1" si="7"/>
        <v>#N/A</v>
      </c>
      <c r="F12" s="23" t="e">
        <f t="shared" ca="1" si="7"/>
        <v>#N/A</v>
      </c>
      <c r="G12" s="23" t="e">
        <f t="shared" ca="1" si="7"/>
        <v>#N/A</v>
      </c>
      <c r="H12" s="23" t="e">
        <f t="shared" ca="1" si="7"/>
        <v>#N/A</v>
      </c>
      <c r="I12" s="23" t="e">
        <f t="shared" ca="1" si="7"/>
        <v>#N/A</v>
      </c>
      <c r="J12" s="23" t="e">
        <f t="shared" ca="1" si="7"/>
        <v>#N/A</v>
      </c>
      <c r="K12" s="23" t="e">
        <f t="shared" ca="1" si="7"/>
        <v>#N/A</v>
      </c>
      <c r="L12" s="23" t="e">
        <f t="shared" ca="1" si="7"/>
        <v>#N/A</v>
      </c>
      <c r="M12" s="23" t="e">
        <f t="shared" ca="1" si="7"/>
        <v>#N/A</v>
      </c>
      <c r="N12" s="23" t="e">
        <f t="shared" ca="1" si="7"/>
        <v>#N/A</v>
      </c>
    </row>
    <row r="13" spans="1:14" ht="15.75">
      <c r="A13" s="94"/>
      <c r="B13" s="15" t="str">
        <f>IF(INSTRUCTIONS!$B28="",INSTRUCTIONS!$A28,INSTRUCTIONS!$B28)</f>
        <v xml:space="preserve">Question 4: </v>
      </c>
      <c r="C13" s="23" t="e">
        <f t="shared" ref="C13:N13" ca="1" si="8">IF(C$6&gt;0,COUNTIFS(INDIRECT(C$4&amp;"!$k$4:$k$250"),"NO",INDIRECT(C$4&amp;"!$F$4:$F$250"),$B$1),NA())</f>
        <v>#N/A</v>
      </c>
      <c r="D13" s="23" t="e">
        <f t="shared" ca="1" si="8"/>
        <v>#N/A</v>
      </c>
      <c r="E13" s="23" t="e">
        <f t="shared" ca="1" si="8"/>
        <v>#N/A</v>
      </c>
      <c r="F13" s="23" t="e">
        <f t="shared" ca="1" si="8"/>
        <v>#N/A</v>
      </c>
      <c r="G13" s="23" t="e">
        <f t="shared" ca="1" si="8"/>
        <v>#N/A</v>
      </c>
      <c r="H13" s="23" t="e">
        <f t="shared" ca="1" si="8"/>
        <v>#N/A</v>
      </c>
      <c r="I13" s="23" t="e">
        <f t="shared" ca="1" si="8"/>
        <v>#N/A</v>
      </c>
      <c r="J13" s="23" t="e">
        <f t="shared" ca="1" si="8"/>
        <v>#N/A</v>
      </c>
      <c r="K13" s="23" t="e">
        <f t="shared" ca="1" si="8"/>
        <v>#N/A</v>
      </c>
      <c r="L13" s="23" t="e">
        <f t="shared" ca="1" si="8"/>
        <v>#N/A</v>
      </c>
      <c r="M13" s="23" t="e">
        <f t="shared" ca="1" si="8"/>
        <v>#N/A</v>
      </c>
      <c r="N13" s="23" t="e">
        <f t="shared" ca="1" si="8"/>
        <v>#N/A</v>
      </c>
    </row>
    <row r="14" spans="1:14" ht="15.75">
      <c r="A14" s="94"/>
      <c r="B14" s="15" t="str">
        <f>IF(INSTRUCTIONS!$B29="",INSTRUCTIONS!$A29,INSTRUCTIONS!$B29)</f>
        <v xml:space="preserve">Question 5: </v>
      </c>
      <c r="C14" s="23" t="e">
        <f t="shared" ref="C14:N14" ca="1" si="9">IF(C$6&gt;0,COUNTIFS(INDIRECT(C$4&amp;"!$l$4:$l$250"),"NO",INDIRECT(C$4&amp;"!$F$4:$F$250"),$B$1),NA())</f>
        <v>#N/A</v>
      </c>
      <c r="D14" s="23" t="e">
        <f t="shared" ca="1" si="9"/>
        <v>#N/A</v>
      </c>
      <c r="E14" s="23" t="e">
        <f t="shared" ca="1" si="9"/>
        <v>#N/A</v>
      </c>
      <c r="F14" s="23" t="e">
        <f t="shared" ca="1" si="9"/>
        <v>#N/A</v>
      </c>
      <c r="G14" s="23" t="e">
        <f t="shared" ca="1" si="9"/>
        <v>#N/A</v>
      </c>
      <c r="H14" s="23" t="e">
        <f t="shared" ca="1" si="9"/>
        <v>#N/A</v>
      </c>
      <c r="I14" s="23" t="e">
        <f t="shared" ca="1" si="9"/>
        <v>#N/A</v>
      </c>
      <c r="J14" s="23" t="e">
        <f t="shared" ca="1" si="9"/>
        <v>#N/A</v>
      </c>
      <c r="K14" s="23" t="e">
        <f t="shared" ca="1" si="9"/>
        <v>#N/A</v>
      </c>
      <c r="L14" s="23" t="e">
        <f t="shared" ca="1" si="9"/>
        <v>#N/A</v>
      </c>
      <c r="M14" s="23" t="e">
        <f t="shared" ca="1" si="9"/>
        <v>#N/A</v>
      </c>
      <c r="N14" s="23" t="e">
        <f t="shared" ca="1" si="9"/>
        <v>#N/A</v>
      </c>
    </row>
    <row r="15" spans="1:14" ht="15.75">
      <c r="A15" s="94"/>
      <c r="B15" s="15" t="str">
        <f>IF(INSTRUCTIONS!$B30="",INSTRUCTIONS!$A30,INSTRUCTIONS!$B30)</f>
        <v xml:space="preserve">Question 6: </v>
      </c>
      <c r="C15" s="23" t="e">
        <f t="shared" ref="C15:N15" ca="1" si="10">IF(C$6&gt;0,COUNTIFS(INDIRECT(C$4&amp;"!$m$4:$m$250"),"NO",INDIRECT(C$4&amp;"!$F$4:$F$250"),$B$1),NA())</f>
        <v>#N/A</v>
      </c>
      <c r="D15" s="23" t="e">
        <f t="shared" ca="1" si="10"/>
        <v>#N/A</v>
      </c>
      <c r="E15" s="23" t="e">
        <f t="shared" ca="1" si="10"/>
        <v>#N/A</v>
      </c>
      <c r="F15" s="23" t="e">
        <f t="shared" ca="1" si="10"/>
        <v>#N/A</v>
      </c>
      <c r="G15" s="23" t="e">
        <f t="shared" ca="1" si="10"/>
        <v>#N/A</v>
      </c>
      <c r="H15" s="23" t="e">
        <f t="shared" ca="1" si="10"/>
        <v>#N/A</v>
      </c>
      <c r="I15" s="23" t="e">
        <f t="shared" ca="1" si="10"/>
        <v>#N/A</v>
      </c>
      <c r="J15" s="23" t="e">
        <f t="shared" ca="1" si="10"/>
        <v>#N/A</v>
      </c>
      <c r="K15" s="23" t="e">
        <f t="shared" ca="1" si="10"/>
        <v>#N/A</v>
      </c>
      <c r="L15" s="23" t="e">
        <f t="shared" ca="1" si="10"/>
        <v>#N/A</v>
      </c>
      <c r="M15" s="23" t="e">
        <f t="shared" ca="1" si="10"/>
        <v>#N/A</v>
      </c>
      <c r="N15" s="23" t="e">
        <f t="shared" ca="1" si="10"/>
        <v>#N/A</v>
      </c>
    </row>
    <row r="16" spans="1:14" ht="15.75">
      <c r="A16" s="94"/>
      <c r="B16" s="15" t="str">
        <f>IF(INSTRUCTIONS!$B31="",INSTRUCTIONS!$A31,INSTRUCTIONS!$B31)</f>
        <v xml:space="preserve">Question 7: </v>
      </c>
      <c r="C16" s="23" t="e">
        <f t="shared" ref="C16:N16" ca="1" si="11">IF(C$6&gt;0,COUNTIFS(INDIRECT(C$4&amp;"!$n$4:$n$250"),"NO",INDIRECT(C$4&amp;"!$F$4:$F$250"),$B$1),NA())</f>
        <v>#N/A</v>
      </c>
      <c r="D16" s="23" t="e">
        <f t="shared" ca="1" si="11"/>
        <v>#N/A</v>
      </c>
      <c r="E16" s="23" t="e">
        <f t="shared" ca="1" si="11"/>
        <v>#N/A</v>
      </c>
      <c r="F16" s="23" t="e">
        <f t="shared" ca="1" si="11"/>
        <v>#N/A</v>
      </c>
      <c r="G16" s="23" t="e">
        <f t="shared" ca="1" si="11"/>
        <v>#N/A</v>
      </c>
      <c r="H16" s="23" t="e">
        <f t="shared" ca="1" si="11"/>
        <v>#N/A</v>
      </c>
      <c r="I16" s="23" t="e">
        <f t="shared" ca="1" si="11"/>
        <v>#N/A</v>
      </c>
      <c r="J16" s="23" t="e">
        <f t="shared" ca="1" si="11"/>
        <v>#N/A</v>
      </c>
      <c r="K16" s="23" t="e">
        <f t="shared" ca="1" si="11"/>
        <v>#N/A</v>
      </c>
      <c r="L16" s="23" t="e">
        <f t="shared" ca="1" si="11"/>
        <v>#N/A</v>
      </c>
      <c r="M16" s="23" t="e">
        <f t="shared" ca="1" si="11"/>
        <v>#N/A</v>
      </c>
      <c r="N16" s="23" t="e">
        <f t="shared" ca="1" si="11"/>
        <v>#N/A</v>
      </c>
    </row>
    <row r="17" spans="1:14" ht="15.75">
      <c r="A17" s="94"/>
      <c r="B17" s="15" t="str">
        <f>IF(INSTRUCTIONS!$B32="",INSTRUCTIONS!$A32,INSTRUCTIONS!$B32)</f>
        <v xml:space="preserve">Question 8: </v>
      </c>
      <c r="C17" s="23" t="e">
        <f t="shared" ref="C17:N17" ca="1" si="12">IF(C$6&gt;0,COUNTIFS(INDIRECT(C$4&amp;"!$o$4:$o$250"),"NO",INDIRECT(C$4&amp;"!$F$4:$F$250"),$B$1),NA())</f>
        <v>#N/A</v>
      </c>
      <c r="D17" s="23" t="e">
        <f t="shared" ca="1" si="12"/>
        <v>#N/A</v>
      </c>
      <c r="E17" s="23" t="e">
        <f t="shared" ca="1" si="12"/>
        <v>#N/A</v>
      </c>
      <c r="F17" s="23" t="e">
        <f t="shared" ca="1" si="12"/>
        <v>#N/A</v>
      </c>
      <c r="G17" s="23" t="e">
        <f t="shared" ca="1" si="12"/>
        <v>#N/A</v>
      </c>
      <c r="H17" s="23" t="e">
        <f t="shared" ca="1" si="12"/>
        <v>#N/A</v>
      </c>
      <c r="I17" s="23" t="e">
        <f t="shared" ca="1" si="12"/>
        <v>#N/A</v>
      </c>
      <c r="J17" s="23" t="e">
        <f t="shared" ca="1" si="12"/>
        <v>#N/A</v>
      </c>
      <c r="K17" s="23" t="e">
        <f t="shared" ca="1" si="12"/>
        <v>#N/A</v>
      </c>
      <c r="L17" s="23" t="e">
        <f t="shared" ca="1" si="12"/>
        <v>#N/A</v>
      </c>
      <c r="M17" s="23" t="e">
        <f t="shared" ca="1" si="12"/>
        <v>#N/A</v>
      </c>
      <c r="N17" s="23" t="e">
        <f t="shared" ca="1" si="12"/>
        <v>#N/A</v>
      </c>
    </row>
    <row r="18" spans="1:14" ht="15.75">
      <c r="A18" s="94"/>
      <c r="B18" s="15" t="str">
        <f>IF(INSTRUCTIONS!$B33="",INSTRUCTIONS!$A33,INSTRUCTIONS!$B33)</f>
        <v xml:space="preserve">Question 9: </v>
      </c>
      <c r="C18" s="23" t="e">
        <f t="shared" ref="C18:N18" ca="1" si="13">IF(C$6&gt;0,COUNTIFS(INDIRECT(C$4&amp;"!$p$4:$p$250"),"NO",INDIRECT(C$4&amp;"!$F$4:$F$250"),$B$1),NA())</f>
        <v>#N/A</v>
      </c>
      <c r="D18" s="23" t="e">
        <f t="shared" ca="1" si="13"/>
        <v>#N/A</v>
      </c>
      <c r="E18" s="23" t="e">
        <f t="shared" ca="1" si="13"/>
        <v>#N/A</v>
      </c>
      <c r="F18" s="23" t="e">
        <f t="shared" ca="1" si="13"/>
        <v>#N/A</v>
      </c>
      <c r="G18" s="23" t="e">
        <f t="shared" ca="1" si="13"/>
        <v>#N/A</v>
      </c>
      <c r="H18" s="23" t="e">
        <f t="shared" ca="1" si="13"/>
        <v>#N/A</v>
      </c>
      <c r="I18" s="23" t="e">
        <f t="shared" ca="1" si="13"/>
        <v>#N/A</v>
      </c>
      <c r="J18" s="23" t="e">
        <f t="shared" ca="1" si="13"/>
        <v>#N/A</v>
      </c>
      <c r="K18" s="23" t="e">
        <f t="shared" ca="1" si="13"/>
        <v>#N/A</v>
      </c>
      <c r="L18" s="23" t="e">
        <f t="shared" ca="1" si="13"/>
        <v>#N/A</v>
      </c>
      <c r="M18" s="23" t="e">
        <f t="shared" ca="1" si="13"/>
        <v>#N/A</v>
      </c>
      <c r="N18" s="23" t="e">
        <f t="shared" ca="1" si="13"/>
        <v>#N/A</v>
      </c>
    </row>
    <row r="19" spans="1:14" ht="15.75">
      <c r="A19" s="94"/>
      <c r="B19" s="15" t="str">
        <f>IF(INSTRUCTIONS!$B34="",INSTRUCTIONS!$A34,INSTRUCTIONS!$B34)</f>
        <v xml:space="preserve">Question 10: </v>
      </c>
      <c r="C19" s="23" t="e">
        <f t="shared" ref="C19:N19" ca="1" si="14">IF(C$6&gt;0,COUNTIFS(INDIRECT(C$4&amp;"!$q$4:$q$250"),"NO",INDIRECT(C$4&amp;"!$F$4:$F$250"),$B$1),NA())</f>
        <v>#N/A</v>
      </c>
      <c r="D19" s="23" t="e">
        <f t="shared" ca="1" si="14"/>
        <v>#N/A</v>
      </c>
      <c r="E19" s="23" t="e">
        <f t="shared" ca="1" si="14"/>
        <v>#N/A</v>
      </c>
      <c r="F19" s="23" t="e">
        <f t="shared" ca="1" si="14"/>
        <v>#N/A</v>
      </c>
      <c r="G19" s="23" t="e">
        <f t="shared" ca="1" si="14"/>
        <v>#N/A</v>
      </c>
      <c r="H19" s="23" t="e">
        <f t="shared" ca="1" si="14"/>
        <v>#N/A</v>
      </c>
      <c r="I19" s="23" t="e">
        <f t="shared" ca="1" si="14"/>
        <v>#N/A</v>
      </c>
      <c r="J19" s="23" t="e">
        <f t="shared" ca="1" si="14"/>
        <v>#N/A</v>
      </c>
      <c r="K19" s="23" t="e">
        <f t="shared" ca="1" si="14"/>
        <v>#N/A</v>
      </c>
      <c r="L19" s="23" t="e">
        <f t="shared" ca="1" si="14"/>
        <v>#N/A</v>
      </c>
      <c r="M19" s="23" t="e">
        <f t="shared" ca="1" si="14"/>
        <v>#N/A</v>
      </c>
      <c r="N19" s="23" t="e">
        <f t="shared" ca="1" si="14"/>
        <v>#N/A</v>
      </c>
    </row>
    <row r="20" spans="1:14" ht="15.75">
      <c r="A20" s="94"/>
      <c r="B20" s="15" t="str">
        <f>IF(INSTRUCTIONS!$B35="",INSTRUCTIONS!$A35,INSTRUCTIONS!$B35)</f>
        <v xml:space="preserve">Question 11: </v>
      </c>
      <c r="C20" s="23" t="e">
        <f t="shared" ref="C20:N20" ca="1" si="15">IF(C$6&gt;0,COUNTIFS(INDIRECT(C$4&amp;"!$r$4:$r$250"),"NO",INDIRECT(C$4&amp;"!$F$4:$F$250"),$B$1),NA())</f>
        <v>#N/A</v>
      </c>
      <c r="D20" s="23" t="e">
        <f t="shared" ca="1" si="15"/>
        <v>#N/A</v>
      </c>
      <c r="E20" s="23" t="e">
        <f t="shared" ca="1" si="15"/>
        <v>#N/A</v>
      </c>
      <c r="F20" s="23" t="e">
        <f t="shared" ca="1" si="15"/>
        <v>#N/A</v>
      </c>
      <c r="G20" s="23" t="e">
        <f t="shared" ca="1" si="15"/>
        <v>#N/A</v>
      </c>
      <c r="H20" s="23" t="e">
        <f t="shared" ca="1" si="15"/>
        <v>#N/A</v>
      </c>
      <c r="I20" s="23" t="e">
        <f t="shared" ca="1" si="15"/>
        <v>#N/A</v>
      </c>
      <c r="J20" s="23" t="e">
        <f t="shared" ca="1" si="15"/>
        <v>#N/A</v>
      </c>
      <c r="K20" s="23" t="e">
        <f t="shared" ca="1" si="15"/>
        <v>#N/A</v>
      </c>
      <c r="L20" s="23" t="e">
        <f t="shared" ca="1" si="15"/>
        <v>#N/A</v>
      </c>
      <c r="M20" s="23" t="e">
        <f t="shared" ca="1" si="15"/>
        <v>#N/A</v>
      </c>
      <c r="N20" s="23" t="e">
        <f t="shared" ca="1" si="15"/>
        <v>#N/A</v>
      </c>
    </row>
    <row r="21" spans="1:14" ht="15.75">
      <c r="A21" s="94"/>
      <c r="B21" s="15" t="str">
        <f>IF(INSTRUCTIONS!$B36="",INSTRUCTIONS!$A36,INSTRUCTIONS!$B36)</f>
        <v xml:space="preserve">Question 12: </v>
      </c>
      <c r="C21" s="23" t="e">
        <f t="shared" ref="C21:N21" ca="1" si="16">IF(C$6&gt;0,COUNTIFS(INDIRECT(C$4&amp;"!$s$4:$s$250"),"NO",INDIRECT(C$4&amp;"!$F$4:$F$250"),$B$1),NA())</f>
        <v>#N/A</v>
      </c>
      <c r="D21" s="23" t="e">
        <f t="shared" ca="1" si="16"/>
        <v>#N/A</v>
      </c>
      <c r="E21" s="23" t="e">
        <f t="shared" ca="1" si="16"/>
        <v>#N/A</v>
      </c>
      <c r="F21" s="23" t="e">
        <f t="shared" ca="1" si="16"/>
        <v>#N/A</v>
      </c>
      <c r="G21" s="23" t="e">
        <f t="shared" ca="1" si="16"/>
        <v>#N/A</v>
      </c>
      <c r="H21" s="23" t="e">
        <f t="shared" ca="1" si="16"/>
        <v>#N/A</v>
      </c>
      <c r="I21" s="23" t="e">
        <f t="shared" ca="1" si="16"/>
        <v>#N/A</v>
      </c>
      <c r="J21" s="23" t="e">
        <f t="shared" ca="1" si="16"/>
        <v>#N/A</v>
      </c>
      <c r="K21" s="23" t="e">
        <f t="shared" ca="1" si="16"/>
        <v>#N/A</v>
      </c>
      <c r="L21" s="23" t="e">
        <f t="shared" ca="1" si="16"/>
        <v>#N/A</v>
      </c>
      <c r="M21" s="23" t="e">
        <f t="shared" ca="1" si="16"/>
        <v>#N/A</v>
      </c>
      <c r="N21" s="23" t="e">
        <f t="shared" ca="1" si="16"/>
        <v>#N/A</v>
      </c>
    </row>
    <row r="22" spans="1:14" ht="15.75">
      <c r="A22" s="94"/>
      <c r="B22" s="15" t="str">
        <f>IF(INSTRUCTIONS!$B37="",INSTRUCTIONS!$A37,INSTRUCTIONS!$B37)</f>
        <v xml:space="preserve">Question 13: </v>
      </c>
      <c r="C22" s="23" t="e">
        <f t="shared" ref="C22:N22" ca="1" si="17">IF(C$6&gt;0,COUNTIFS(INDIRECT(C$4&amp;"!$t$4:$t$250"),"NO",INDIRECT(C$4&amp;"!$F$4:$F$250"),$B$1),NA())</f>
        <v>#N/A</v>
      </c>
      <c r="D22" s="23" t="e">
        <f t="shared" ca="1" si="17"/>
        <v>#N/A</v>
      </c>
      <c r="E22" s="23" t="e">
        <f t="shared" ca="1" si="17"/>
        <v>#N/A</v>
      </c>
      <c r="F22" s="23" t="e">
        <f t="shared" ca="1" si="17"/>
        <v>#N/A</v>
      </c>
      <c r="G22" s="23" t="e">
        <f t="shared" ca="1" si="17"/>
        <v>#N/A</v>
      </c>
      <c r="H22" s="23" t="e">
        <f t="shared" ca="1" si="17"/>
        <v>#N/A</v>
      </c>
      <c r="I22" s="23" t="e">
        <f t="shared" ca="1" si="17"/>
        <v>#N/A</v>
      </c>
      <c r="J22" s="23" t="e">
        <f t="shared" ca="1" si="17"/>
        <v>#N/A</v>
      </c>
      <c r="K22" s="23" t="e">
        <f t="shared" ca="1" si="17"/>
        <v>#N/A</v>
      </c>
      <c r="L22" s="23" t="e">
        <f t="shared" ca="1" si="17"/>
        <v>#N/A</v>
      </c>
      <c r="M22" s="23" t="e">
        <f t="shared" ca="1" si="17"/>
        <v>#N/A</v>
      </c>
      <c r="N22" s="23" t="e">
        <f t="shared" ca="1" si="17"/>
        <v>#N/A</v>
      </c>
    </row>
    <row r="23" spans="1:14" ht="15.75">
      <c r="A23" s="94"/>
      <c r="B23" s="15" t="str">
        <f>IF(INSTRUCTIONS!$B38="",INSTRUCTIONS!$A38,INSTRUCTIONS!$B38)</f>
        <v xml:space="preserve">Question 14: </v>
      </c>
      <c r="C23" s="23" t="e">
        <f t="shared" ref="C23:N23" ca="1" si="18">IF(C$6&gt;0,COUNTIFS(INDIRECT(C$4&amp;"!$u$4:$u$250"),"NO",INDIRECT(C$4&amp;"!$F$4:$F$250"),$B$1),NA())</f>
        <v>#N/A</v>
      </c>
      <c r="D23" s="23" t="e">
        <f t="shared" ca="1" si="18"/>
        <v>#N/A</v>
      </c>
      <c r="E23" s="23" t="e">
        <f t="shared" ca="1" si="18"/>
        <v>#N/A</v>
      </c>
      <c r="F23" s="23" t="e">
        <f t="shared" ca="1" si="18"/>
        <v>#N/A</v>
      </c>
      <c r="G23" s="23" t="e">
        <f t="shared" ca="1" si="18"/>
        <v>#N/A</v>
      </c>
      <c r="H23" s="23" t="e">
        <f t="shared" ca="1" si="18"/>
        <v>#N/A</v>
      </c>
      <c r="I23" s="23" t="e">
        <f t="shared" ca="1" si="18"/>
        <v>#N/A</v>
      </c>
      <c r="J23" s="23" t="e">
        <f t="shared" ca="1" si="18"/>
        <v>#N/A</v>
      </c>
      <c r="K23" s="23" t="e">
        <f t="shared" ca="1" si="18"/>
        <v>#N/A</v>
      </c>
      <c r="L23" s="23" t="e">
        <f t="shared" ca="1" si="18"/>
        <v>#N/A</v>
      </c>
      <c r="M23" s="23" t="e">
        <f t="shared" ca="1" si="18"/>
        <v>#N/A</v>
      </c>
      <c r="N23" s="23" t="e">
        <f t="shared" ca="1" si="18"/>
        <v>#N/A</v>
      </c>
    </row>
    <row r="24" spans="1:14" ht="15.75">
      <c r="A24" s="94"/>
      <c r="B24" s="15" t="str">
        <f>IF(INSTRUCTIONS!$B39="",INSTRUCTIONS!$A39,INSTRUCTIONS!$B39)</f>
        <v xml:space="preserve">Question 15: </v>
      </c>
      <c r="C24" s="23" t="e">
        <f t="shared" ref="C24:N24" ca="1" si="19">IF(C$6&gt;0,COUNTIFS(INDIRECT(C$4&amp;"!$v$4:$v$250"),"NO",INDIRECT(C$4&amp;"!$F$4:$F$250"),$B$1),NA())</f>
        <v>#N/A</v>
      </c>
      <c r="D24" s="23" t="e">
        <f t="shared" ca="1" si="19"/>
        <v>#N/A</v>
      </c>
      <c r="E24" s="23" t="e">
        <f t="shared" ca="1" si="19"/>
        <v>#N/A</v>
      </c>
      <c r="F24" s="23" t="e">
        <f t="shared" ca="1" si="19"/>
        <v>#N/A</v>
      </c>
      <c r="G24" s="23" t="e">
        <f t="shared" ca="1" si="19"/>
        <v>#N/A</v>
      </c>
      <c r="H24" s="23" t="e">
        <f t="shared" ca="1" si="19"/>
        <v>#N/A</v>
      </c>
      <c r="I24" s="23" t="e">
        <f t="shared" ca="1" si="19"/>
        <v>#N/A</v>
      </c>
      <c r="J24" s="23" t="e">
        <f t="shared" ca="1" si="19"/>
        <v>#N/A</v>
      </c>
      <c r="K24" s="23" t="e">
        <f t="shared" ca="1" si="19"/>
        <v>#N/A</v>
      </c>
      <c r="L24" s="23" t="e">
        <f t="shared" ca="1" si="19"/>
        <v>#N/A</v>
      </c>
      <c r="M24" s="23" t="e">
        <f t="shared" ca="1" si="19"/>
        <v>#N/A</v>
      </c>
      <c r="N24" s="23" t="e">
        <f t="shared" ca="1" si="19"/>
        <v>#N/A</v>
      </c>
    </row>
    <row r="25" spans="1:14" ht="15.75">
      <c r="A25" s="94"/>
      <c r="B25" s="15" t="str">
        <f>IF(INSTRUCTIONS!$B40="",INSTRUCTIONS!$A40,INSTRUCTIONS!$B40)</f>
        <v xml:space="preserve">Question 16: </v>
      </c>
      <c r="C25" s="23" t="e">
        <f t="shared" ref="C25:N25" ca="1" si="20">IF(C$6&gt;0,COUNTIFS(INDIRECT(C$4&amp;"!$w$4:$w$250"),"NO",INDIRECT(C$4&amp;"!$F$4:$F$250"),$B$1),NA())</f>
        <v>#N/A</v>
      </c>
      <c r="D25" s="23" t="e">
        <f t="shared" ca="1" si="20"/>
        <v>#N/A</v>
      </c>
      <c r="E25" s="23" t="e">
        <f t="shared" ca="1" si="20"/>
        <v>#N/A</v>
      </c>
      <c r="F25" s="23" t="e">
        <f t="shared" ca="1" si="20"/>
        <v>#N/A</v>
      </c>
      <c r="G25" s="23" t="e">
        <f t="shared" ca="1" si="20"/>
        <v>#N/A</v>
      </c>
      <c r="H25" s="23" t="e">
        <f t="shared" ca="1" si="20"/>
        <v>#N/A</v>
      </c>
      <c r="I25" s="23" t="e">
        <f t="shared" ca="1" si="20"/>
        <v>#N/A</v>
      </c>
      <c r="J25" s="23" t="e">
        <f t="shared" ca="1" si="20"/>
        <v>#N/A</v>
      </c>
      <c r="K25" s="23" t="e">
        <f t="shared" ca="1" si="20"/>
        <v>#N/A</v>
      </c>
      <c r="L25" s="23" t="e">
        <f t="shared" ca="1" si="20"/>
        <v>#N/A</v>
      </c>
      <c r="M25" s="23" t="e">
        <f t="shared" ca="1" si="20"/>
        <v>#N/A</v>
      </c>
      <c r="N25" s="23" t="e">
        <f t="shared" ca="1" si="20"/>
        <v>#N/A</v>
      </c>
    </row>
    <row r="26" spans="1:14" ht="15.75">
      <c r="A26" s="94"/>
      <c r="B26" s="15" t="str">
        <f>IF(INSTRUCTIONS!$B41="",INSTRUCTIONS!$A41,INSTRUCTIONS!$B41)</f>
        <v xml:space="preserve">Question 17: </v>
      </c>
      <c r="C26" s="23" t="e">
        <f t="shared" ref="C26:N26" ca="1" si="21">IF(C$6&gt;0,COUNTIFS(INDIRECT(C$4&amp;"!$x$4:$x$250"),"NO",INDIRECT(C$4&amp;"!$F$4:$F$250"),$B$1),NA())</f>
        <v>#N/A</v>
      </c>
      <c r="D26" s="23" t="e">
        <f t="shared" ca="1" si="21"/>
        <v>#N/A</v>
      </c>
      <c r="E26" s="23" t="e">
        <f t="shared" ca="1" si="21"/>
        <v>#N/A</v>
      </c>
      <c r="F26" s="23" t="e">
        <f t="shared" ca="1" si="21"/>
        <v>#N/A</v>
      </c>
      <c r="G26" s="23" t="e">
        <f t="shared" ca="1" si="21"/>
        <v>#N/A</v>
      </c>
      <c r="H26" s="23" t="e">
        <f t="shared" ca="1" si="21"/>
        <v>#N/A</v>
      </c>
      <c r="I26" s="23" t="e">
        <f t="shared" ca="1" si="21"/>
        <v>#N/A</v>
      </c>
      <c r="J26" s="23" t="e">
        <f t="shared" ca="1" si="21"/>
        <v>#N/A</v>
      </c>
      <c r="K26" s="23" t="e">
        <f t="shared" ca="1" si="21"/>
        <v>#N/A</v>
      </c>
      <c r="L26" s="23" t="e">
        <f t="shared" ca="1" si="21"/>
        <v>#N/A</v>
      </c>
      <c r="M26" s="23" t="e">
        <f t="shared" ca="1" si="21"/>
        <v>#N/A</v>
      </c>
      <c r="N26" s="23" t="e">
        <f t="shared" ca="1" si="21"/>
        <v>#N/A</v>
      </c>
    </row>
    <row r="27" spans="1:14" ht="15.75">
      <c r="A27" s="94"/>
      <c r="B27" s="15" t="str">
        <f>IF(INSTRUCTIONS!$B42="",INSTRUCTIONS!$A42,INSTRUCTIONS!$B42)</f>
        <v xml:space="preserve">Question 18: </v>
      </c>
      <c r="C27" s="23" t="e">
        <f t="shared" ref="C27:N27" ca="1" si="22">IF(C$6&gt;0,COUNTIFS(INDIRECT(C$4&amp;"!$y$4:$y$250"),"NO",INDIRECT(C$4&amp;"!$F$4:$F$250"),$B$1),NA())</f>
        <v>#N/A</v>
      </c>
      <c r="D27" s="23" t="e">
        <f t="shared" ca="1" si="22"/>
        <v>#N/A</v>
      </c>
      <c r="E27" s="23" t="e">
        <f t="shared" ca="1" si="22"/>
        <v>#N/A</v>
      </c>
      <c r="F27" s="23" t="e">
        <f t="shared" ca="1" si="22"/>
        <v>#N/A</v>
      </c>
      <c r="G27" s="23" t="e">
        <f t="shared" ca="1" si="22"/>
        <v>#N/A</v>
      </c>
      <c r="H27" s="23" t="e">
        <f t="shared" ca="1" si="22"/>
        <v>#N/A</v>
      </c>
      <c r="I27" s="23" t="e">
        <f t="shared" ca="1" si="22"/>
        <v>#N/A</v>
      </c>
      <c r="J27" s="23" t="e">
        <f t="shared" ca="1" si="22"/>
        <v>#N/A</v>
      </c>
      <c r="K27" s="23" t="e">
        <f t="shared" ca="1" si="22"/>
        <v>#N/A</v>
      </c>
      <c r="L27" s="23" t="e">
        <f t="shared" ca="1" si="22"/>
        <v>#N/A</v>
      </c>
      <c r="M27" s="23" t="e">
        <f t="shared" ca="1" si="22"/>
        <v>#N/A</v>
      </c>
      <c r="N27" s="23" t="e">
        <f t="shared" ca="1" si="22"/>
        <v>#N/A</v>
      </c>
    </row>
    <row r="28" spans="1:14" ht="15.75">
      <c r="A28" s="94"/>
      <c r="B28" s="15" t="str">
        <f>IF(INSTRUCTIONS!$B43="",INSTRUCTIONS!$A43,INSTRUCTIONS!$B43)</f>
        <v xml:space="preserve">Question 19: </v>
      </c>
      <c r="C28" s="23" t="e">
        <f t="shared" ref="C28:N28" ca="1" si="23">IF(C$6&gt;0,COUNTIFS(INDIRECT(C$4&amp;"!$z$4:$z$250"),"NO",INDIRECT(C$4&amp;"!$F$4:$F$250"),$B$1),NA())</f>
        <v>#N/A</v>
      </c>
      <c r="D28" s="23" t="e">
        <f t="shared" ca="1" si="23"/>
        <v>#N/A</v>
      </c>
      <c r="E28" s="23" t="e">
        <f t="shared" ca="1" si="23"/>
        <v>#N/A</v>
      </c>
      <c r="F28" s="23" t="e">
        <f t="shared" ca="1" si="23"/>
        <v>#N/A</v>
      </c>
      <c r="G28" s="23" t="e">
        <f t="shared" ca="1" si="23"/>
        <v>#N/A</v>
      </c>
      <c r="H28" s="23" t="e">
        <f t="shared" ca="1" si="23"/>
        <v>#N/A</v>
      </c>
      <c r="I28" s="23" t="e">
        <f t="shared" ca="1" si="23"/>
        <v>#N/A</v>
      </c>
      <c r="J28" s="23" t="e">
        <f t="shared" ca="1" si="23"/>
        <v>#N/A</v>
      </c>
      <c r="K28" s="23" t="e">
        <f t="shared" ca="1" si="23"/>
        <v>#N/A</v>
      </c>
      <c r="L28" s="23" t="e">
        <f t="shared" ca="1" si="23"/>
        <v>#N/A</v>
      </c>
      <c r="M28" s="23" t="e">
        <f t="shared" ca="1" si="23"/>
        <v>#N/A</v>
      </c>
      <c r="N28" s="23" t="e">
        <f t="shared" ca="1" si="23"/>
        <v>#N/A</v>
      </c>
    </row>
    <row r="29" spans="1:14" ht="15.75">
      <c r="A29" s="94"/>
      <c r="B29" s="15" t="str">
        <f>IF(INSTRUCTIONS!$B44="",INSTRUCTIONS!$A44,INSTRUCTIONS!$B44)</f>
        <v xml:space="preserve">Question 20: </v>
      </c>
      <c r="C29" s="23" t="e">
        <f t="shared" ref="C29:N29" ca="1" si="24">IF(C$6&gt;0,COUNTIFS(INDIRECT(C$4&amp;"!$aa$4:$aa$250"),"NO",INDIRECT(C$4&amp;"!$F$4:$F$250"),$B$1),NA())</f>
        <v>#N/A</v>
      </c>
      <c r="D29" s="23" t="e">
        <f t="shared" ca="1" si="24"/>
        <v>#N/A</v>
      </c>
      <c r="E29" s="23" t="e">
        <f t="shared" ca="1" si="24"/>
        <v>#N/A</v>
      </c>
      <c r="F29" s="23" t="e">
        <f t="shared" ca="1" si="24"/>
        <v>#N/A</v>
      </c>
      <c r="G29" s="23" t="e">
        <f t="shared" ca="1" si="24"/>
        <v>#N/A</v>
      </c>
      <c r="H29" s="23" t="e">
        <f t="shared" ca="1" si="24"/>
        <v>#N/A</v>
      </c>
      <c r="I29" s="23" t="e">
        <f t="shared" ca="1" si="24"/>
        <v>#N/A</v>
      </c>
      <c r="J29" s="23" t="e">
        <f t="shared" ca="1" si="24"/>
        <v>#N/A</v>
      </c>
      <c r="K29" s="23" t="e">
        <f t="shared" ca="1" si="24"/>
        <v>#N/A</v>
      </c>
      <c r="L29" s="23" t="e">
        <f t="shared" ca="1" si="24"/>
        <v>#N/A</v>
      </c>
      <c r="M29" s="23" t="e">
        <f t="shared" ca="1" si="24"/>
        <v>#N/A</v>
      </c>
      <c r="N29" s="23" t="e">
        <f t="shared" ca="1" si="24"/>
        <v>#N/A</v>
      </c>
    </row>
    <row r="31" spans="1:14">
      <c r="A31" s="13" t="str">
        <f>$B$8&amp;" for Time Block: "&amp;$B$1</f>
        <v xml:space="preserve">Process Measure Compliance for Time Block: </v>
      </c>
    </row>
    <row r="32" spans="1:14">
      <c r="A32" s="13" t="str">
        <f>"Average # Failures per Assessment for Time Block: "&amp;$B$1</f>
        <v xml:space="preserve">Average # Failures per Assessment for Time Block: </v>
      </c>
      <c r="B32" s="57" t="str">
        <f>IF(ISBLANK(INSTRUCTIONS!$B$21)=TRUE,"GOAL RATE: ","GOAL RATE: "&amp;TEXT(INSTRUCTIONS!$B$21,"0%"))</f>
        <v xml:space="preserve">GOAL RATE: </v>
      </c>
      <c r="C32" s="58" t="e">
        <f>IF(ISBLANK(INSTRUCTIONS!$B$21)=TRUE,NA(),INSTRUCTIONS!$B$21)</f>
        <v>#N/A</v>
      </c>
      <c r="D32" s="58" t="e">
        <f>IF(ISBLANK(INSTRUCTIONS!$B$21)=TRUE,NA(),INSTRUCTIONS!$B$21)</f>
        <v>#N/A</v>
      </c>
      <c r="E32" s="58" t="e">
        <f>IF(ISBLANK(INSTRUCTIONS!$B$21)=TRUE,NA(),INSTRUCTIONS!$B$21)</f>
        <v>#N/A</v>
      </c>
      <c r="F32" s="58" t="e">
        <f>IF(ISBLANK(INSTRUCTIONS!$B$21)=TRUE,NA(),INSTRUCTIONS!$B$21)</f>
        <v>#N/A</v>
      </c>
      <c r="G32" s="58" t="e">
        <f>IF(ISBLANK(INSTRUCTIONS!$B$21)=TRUE,NA(),INSTRUCTIONS!$B$21)</f>
        <v>#N/A</v>
      </c>
      <c r="H32" s="58" t="e">
        <f>IF(ISBLANK(INSTRUCTIONS!$B$21)=TRUE,NA(),INSTRUCTIONS!$B$21)</f>
        <v>#N/A</v>
      </c>
      <c r="I32" s="58" t="e">
        <f>IF(ISBLANK(INSTRUCTIONS!$B$21)=TRUE,NA(),INSTRUCTIONS!$B$21)</f>
        <v>#N/A</v>
      </c>
      <c r="J32" s="58" t="e">
        <f>IF(ISBLANK(INSTRUCTIONS!$B$21)=TRUE,NA(),INSTRUCTIONS!$B$21)</f>
        <v>#N/A</v>
      </c>
      <c r="K32" s="58" t="e">
        <f>IF(ISBLANK(INSTRUCTIONS!$B$21)=TRUE,NA(),INSTRUCTIONS!$B$21)</f>
        <v>#N/A</v>
      </c>
      <c r="L32" s="58" t="e">
        <f>IF(ISBLANK(INSTRUCTIONS!$B$21)=TRUE,NA(),INSTRUCTIONS!$B$21)</f>
        <v>#N/A</v>
      </c>
      <c r="M32" s="58" t="e">
        <f>IF(ISBLANK(INSTRUCTIONS!$B$21)=TRUE,NA(),INSTRUCTIONS!$B$21)</f>
        <v>#N/A</v>
      </c>
      <c r="N32" s="58" t="e">
        <f>IF(ISBLANK(INSTRUCTIONS!$B$21)=TRUE,NA(),INSTRUCTIONS!$B$21)</f>
        <v>#N/A</v>
      </c>
    </row>
    <row r="46" spans="1:12" ht="15.75" thickBot="1"/>
    <row r="47" spans="1:12" ht="15.75" hidden="1" thickBot="1">
      <c r="B47" s="13"/>
      <c r="C47" s="108" t="e">
        <f>INDEX($C$4:$N$4,MATCH($C$48,month_list,0))</f>
        <v>#N/A</v>
      </c>
      <c r="D47" s="108"/>
      <c r="E47" s="108"/>
      <c r="F47" s="108"/>
      <c r="G47" s="108"/>
      <c r="H47" s="108" t="e">
        <f>INDEX($C$4:$N$4,MATCH($H$48,month_list,0))</f>
        <v>#N/A</v>
      </c>
      <c r="I47" s="108"/>
      <c r="J47" s="108"/>
      <c r="K47" s="108"/>
      <c r="L47" s="108"/>
    </row>
    <row r="48" spans="1:12" ht="24" thickBot="1">
      <c r="A48" s="104" t="s">
        <v>2721</v>
      </c>
      <c r="B48" s="104"/>
      <c r="C48" s="105"/>
      <c r="D48" s="106"/>
      <c r="E48" s="106"/>
      <c r="F48" s="106"/>
      <c r="G48" s="107"/>
      <c r="H48" s="105"/>
      <c r="I48" s="106"/>
      <c r="J48" s="106"/>
      <c r="K48" s="106"/>
      <c r="L48" s="107"/>
    </row>
    <row r="49" spans="1:12">
      <c r="A49" s="99" t="s">
        <v>2722</v>
      </c>
      <c r="B49" s="59" t="s">
        <v>2723</v>
      </c>
      <c r="C49" s="60" t="str">
        <f>IF($C$48="","",C48)</f>
        <v/>
      </c>
      <c r="D49" s="60" t="str">
        <f>IF($C$48="","",C50+1)</f>
        <v/>
      </c>
      <c r="E49" s="60" t="str">
        <f t="shared" ref="E49:F49" si="25">IF($C$48="","",D50+1)</f>
        <v/>
      </c>
      <c r="F49" s="60" t="str">
        <f t="shared" si="25"/>
        <v/>
      </c>
      <c r="G49" s="60" t="str">
        <f>IF($C$48="","",F50+1)</f>
        <v/>
      </c>
      <c r="H49" s="60" t="str">
        <f>IF($H$48="","",H48)</f>
        <v/>
      </c>
      <c r="I49" s="60" t="str">
        <f>IF($H$48="","",H50+1)</f>
        <v/>
      </c>
      <c r="J49" s="60" t="str">
        <f t="shared" ref="J49:K49" si="26">IF($H$48="","",I50+1)</f>
        <v/>
      </c>
      <c r="K49" s="60" t="str">
        <f t="shared" si="26"/>
        <v/>
      </c>
      <c r="L49" s="60" t="str">
        <f>IF($H$48="","",K50+1)</f>
        <v/>
      </c>
    </row>
    <row r="50" spans="1:12">
      <c r="A50" s="100"/>
      <c r="B50" s="59" t="s">
        <v>2724</v>
      </c>
      <c r="C50" s="61" t="str">
        <f>IF($C$48="","",C48+(7-WEEKDAY(C48)))</f>
        <v/>
      </c>
      <c r="D50" s="61" t="str">
        <f>IF($C$48="","",C50+6)</f>
        <v/>
      </c>
      <c r="E50" s="61" t="str">
        <f>IF($C$48="","",D50+6)</f>
        <v/>
      </c>
      <c r="F50" s="61" t="str">
        <f>IF($C$48="","",E50+6)</f>
        <v/>
      </c>
      <c r="G50" s="61" t="str">
        <f>IF($C$48="","",EOMONTH(C49,0))</f>
        <v/>
      </c>
      <c r="H50" s="61" t="str">
        <f>IF($H$48="","",H48+(7-WEEKDAY(H48)))</f>
        <v/>
      </c>
      <c r="I50" s="61" t="str">
        <f>IF($H$48="","",H50+6)</f>
        <v/>
      </c>
      <c r="J50" s="61" t="str">
        <f>IF($H$48="","",I50+6)</f>
        <v/>
      </c>
      <c r="K50" s="61" t="str">
        <f>IF($H$48="","",J50+6)</f>
        <v/>
      </c>
      <c r="L50" s="61" t="str">
        <f>IF($H$48="","",EOMONTH(H49,0))</f>
        <v/>
      </c>
    </row>
    <row r="51" spans="1:12">
      <c r="A51" s="101" t="s">
        <v>2716</v>
      </c>
      <c r="B51" s="15" t="s">
        <v>2717</v>
      </c>
      <c r="C51" s="18" t="e">
        <f ca="1">COUNTIFS(INDIRECT($C$47&amp;"!$AB$4:$AB$250"),"&gt;=0",INDIRECT($C$47&amp;"!$E$4:$E$250"),"&lt;="&amp;C$50,INDIRECT($C$47&amp;"!$E$4:$E$250"),"&gt;="&amp;C$49,INDIRECT($C$47&amp;"!$F$4:$F$250"),$B$1)</f>
        <v>#N/A</v>
      </c>
      <c r="D51" s="18" t="e">
        <f ca="1">COUNTIFS(INDIRECT($C$47&amp;"!$AB$4:$AB$250"),"&gt;=0",INDIRECT($C$47&amp;"!$E$4:$E$250"),"&lt;="&amp;D$50,INDIRECT($C$47&amp;"!$E$4:$E$250"),"&gt;="&amp;D$49,INDIRECT($C$47&amp;"!$F$4:$F$250"),$B$1)</f>
        <v>#N/A</v>
      </c>
      <c r="E51" s="18" t="e">
        <f ca="1">COUNTIFS(INDIRECT($C$47&amp;"!$AB$4:$AB$250"),"&gt;=0",INDIRECT($C$47&amp;"!$E$4:$E$250"),"&lt;="&amp;E$50,INDIRECT($C$47&amp;"!$E$4:$E$250"),"&gt;="&amp;E$49,INDIRECT($C$47&amp;"!$F$4:$F$250"),$B$1)</f>
        <v>#N/A</v>
      </c>
      <c r="F51" s="18" t="e">
        <f ca="1">COUNTIFS(INDIRECT($C$47&amp;"!$AB$4:$AB$250"),"&gt;=0",INDIRECT($C$47&amp;"!$E$4:$E$250"),"&lt;="&amp;F$50,INDIRECT($C$47&amp;"!$E$4:$E$250"),"&gt;="&amp;F$49,INDIRECT($C$47&amp;"!$F$4:$F$250"),$B$1)</f>
        <v>#N/A</v>
      </c>
      <c r="G51" s="18" t="e">
        <f ca="1">COUNTIFS(INDIRECT($C$47&amp;"!$AB$4:$AB$250"),"&gt;=0",INDIRECT($C$47&amp;"!$E$4:$E$250"),"&lt;="&amp;G$50,INDIRECT($C$47&amp;"!$E$4:$E$250"),"&gt;="&amp;G$49,INDIRECT($C$47&amp;"!$F$4:$F$250"),$B$1)</f>
        <v>#N/A</v>
      </c>
      <c r="H51" s="18" t="e">
        <f ca="1">COUNTIFS(INDIRECT($H$47&amp;"!$AB$4:$AB$250"),"&gt;=0",INDIRECT($H$47&amp;"!$E$4:$E$250"),"&lt;="&amp;H$50,INDIRECT($H$47&amp;"!$E$4:$E$250"),"&gt;="&amp;H$49,INDIRECT($H$47&amp;"!$F$4:$F$250"),$B$1)</f>
        <v>#N/A</v>
      </c>
      <c r="I51" s="18" t="e">
        <f ca="1">COUNTIFS(INDIRECT($H$47&amp;"!$AB$4:$AB$250"),"&gt;=0",INDIRECT($H$47&amp;"!$E$4:$E$250"),"&lt;="&amp;I$50,INDIRECT($H$47&amp;"!$E$4:$E$250"),"&gt;="&amp;I$49,INDIRECT($H$47&amp;"!$F$4:$F$250"),$B$1)</f>
        <v>#N/A</v>
      </c>
      <c r="J51" s="18" t="e">
        <f ca="1">COUNTIFS(INDIRECT($H$47&amp;"!$AB$4:$AB$250"),"&gt;=0",INDIRECT($H$47&amp;"!$E$4:$E$250"),"&lt;="&amp;J$50,INDIRECT($H$47&amp;"!$E$4:$E$250"),"&gt;="&amp;J$49,INDIRECT($H$47&amp;"!$F$4:$F$250"),$B$1)</f>
        <v>#N/A</v>
      </c>
      <c r="K51" s="18" t="e">
        <f ca="1">COUNTIFS(INDIRECT($H$47&amp;"!$AB$4:$AB$250"),"&gt;=0",INDIRECT($H$47&amp;"!$E$4:$E$250"),"&lt;="&amp;K$50,INDIRECT($H$47&amp;"!$E$4:$E$250"),"&gt;="&amp;K$49,INDIRECT($H$47&amp;"!$F$4:$F$250"),$B$1)</f>
        <v>#N/A</v>
      </c>
      <c r="L51" s="18" t="e">
        <f ca="1">COUNTIFS(INDIRECT($H$47&amp;"!$AB$4:$AB$250"),"&gt;=0",INDIRECT($H$47&amp;"!$E$4:$E$250"),"&lt;="&amp;L$50,INDIRECT($H$47&amp;"!$E$4:$E$250"),"&gt;="&amp;L$49,INDIRECT($H$47&amp;"!$F$4:$F$250"),$B$1)</f>
        <v>#N/A</v>
      </c>
    </row>
    <row r="52" spans="1:12">
      <c r="A52" s="102"/>
      <c r="B52" s="15" t="s">
        <v>2718</v>
      </c>
      <c r="C52" s="18" t="e">
        <f ca="1">COUNTIFS(INDIRECT($C$47&amp;"!$AB$4:$AB$250"),"=0",INDIRECT($C$47&amp;"!$E$4:$E$250"),"&lt;="&amp;C$50,INDIRECT($C$47&amp;"!$E$4:$E$250"),"&gt;="&amp;C$49,INDIRECT($C$47&amp;"!$F$4:$F$250"),$B$1)</f>
        <v>#N/A</v>
      </c>
      <c r="D52" s="18" t="e">
        <f ca="1">COUNTIFS(INDIRECT($C$47&amp;"!$AB$4:$AB$250"),"=0",INDIRECT($C$47&amp;"!$E$4:$E$250"),"&lt;="&amp;D$50,INDIRECT($C$47&amp;"!$E$4:$E$250"),"&gt;="&amp;D$49,INDIRECT($C$47&amp;"!$F$4:$F$250"),$B$1)</f>
        <v>#N/A</v>
      </c>
      <c r="E52" s="18" t="e">
        <f ca="1">COUNTIFS(INDIRECT($C$47&amp;"!$AB$4:$AB$250"),"=0",INDIRECT($C$47&amp;"!$E$4:$E$250"),"&lt;="&amp;E$50,INDIRECT($C$47&amp;"!$E$4:$E$250"),"&gt;="&amp;E$49,INDIRECT($C$47&amp;"!$F$4:$F$250"),$B$1)</f>
        <v>#N/A</v>
      </c>
      <c r="F52" s="18" t="e">
        <f ca="1">COUNTIFS(INDIRECT($C$47&amp;"!$AB$4:$AB$250"),"=0",INDIRECT($C$47&amp;"!$E$4:$E$250"),"&lt;="&amp;F$50,INDIRECT($C$47&amp;"!$E$4:$E$250"),"&gt;="&amp;F$49,INDIRECT($C$47&amp;"!$F$4:$F$250"),$B$1)</f>
        <v>#N/A</v>
      </c>
      <c r="G52" s="18" t="e">
        <f ca="1">COUNTIFS(INDIRECT($C$47&amp;"!$AB$4:$AB$250"),"=0",INDIRECT($C$47&amp;"!$E$4:$E$250"),"&lt;="&amp;G$50,INDIRECT($C$47&amp;"!$E$4:$E$250"),"&gt;="&amp;G$49,INDIRECT($C$47&amp;"!$F$4:$F$250"),$B$1)</f>
        <v>#N/A</v>
      </c>
      <c r="H52" s="18" t="e">
        <f ca="1">COUNTIFS(INDIRECT($H$47&amp;"!$AB$4:$AB$250"),"=0",INDIRECT($H$47&amp;"!$E$4:$E$250"),"&lt;="&amp;H$50,INDIRECT($H$47&amp;"!$E$4:$E$250"),"&gt;="&amp;H$49,INDIRECT($H$47&amp;"!$F$4:$F$250"),$B$1)</f>
        <v>#N/A</v>
      </c>
      <c r="I52" s="18" t="e">
        <f ca="1">COUNTIFS(INDIRECT($H$47&amp;"!$AB$4:$AB$250"),"=0",INDIRECT($H$47&amp;"!$E$4:$E$250"),"&lt;="&amp;I$50,INDIRECT($H$47&amp;"!$E$4:$E$250"),"&gt;="&amp;I$49,INDIRECT($H$47&amp;"!$F$4:$F$250"),$B$1)</f>
        <v>#N/A</v>
      </c>
      <c r="J52" s="18" t="e">
        <f ca="1">COUNTIFS(INDIRECT($H$47&amp;"!$AB$4:$AB$250"),"=0",INDIRECT($H$47&amp;"!$E$4:$E$250"),"&lt;="&amp;J$50,INDIRECT($H$47&amp;"!$E$4:$E$250"),"&gt;="&amp;J$49,INDIRECT($H$47&amp;"!$F$4:$F$250"),$B$1)</f>
        <v>#N/A</v>
      </c>
      <c r="K52" s="18" t="e">
        <f ca="1">COUNTIFS(INDIRECT($H$47&amp;"!$AB$4:$AB$250"),"=0",INDIRECT($H$47&amp;"!$E$4:$E$250"),"&lt;="&amp;K$50,INDIRECT($H$47&amp;"!$E$4:$E$250"),"&gt;="&amp;K$49,INDIRECT($H$47&amp;"!$F$4:$F$250"),$B$1)</f>
        <v>#N/A</v>
      </c>
      <c r="L52" s="18" t="e">
        <f ca="1">COUNTIFS(INDIRECT($H$47&amp;"!$AB$4:$AB$250"),"=0",INDIRECT($H$47&amp;"!$E$4:$E$250"),"&lt;="&amp;L$50,INDIRECT($H$47&amp;"!$E$4:$E$250"),"&gt;="&amp;L$49,INDIRECT($H$47&amp;"!$F$4:$F$250"),$B$1)</f>
        <v>#N/A</v>
      </c>
    </row>
    <row r="53" spans="1:12" ht="15.75">
      <c r="A53" s="102"/>
      <c r="B53" s="19" t="str">
        <f>IF(INSTRUCTIONS!$A$22=0,"Process Measure Compliance",INSTRUCTIONS!$A$22)</f>
        <v>Process Measure Compliance</v>
      </c>
      <c r="C53" s="20" t="e">
        <f ca="1">IFERROR(C52/C51,NA())</f>
        <v>#N/A</v>
      </c>
      <c r="D53" s="20" t="e">
        <f t="shared" ref="D53:L53" ca="1" si="27">IFERROR(D52/D51,NA())</f>
        <v>#N/A</v>
      </c>
      <c r="E53" s="20" t="e">
        <f t="shared" ca="1" si="27"/>
        <v>#N/A</v>
      </c>
      <c r="F53" s="20" t="e">
        <f t="shared" ca="1" si="27"/>
        <v>#N/A</v>
      </c>
      <c r="G53" s="20" t="e">
        <f t="shared" ca="1" si="27"/>
        <v>#N/A</v>
      </c>
      <c r="H53" s="20" t="e">
        <f t="shared" ca="1" si="27"/>
        <v>#N/A</v>
      </c>
      <c r="I53" s="20" t="e">
        <f t="shared" ca="1" si="27"/>
        <v>#N/A</v>
      </c>
      <c r="J53" s="20" t="e">
        <f t="shared" ca="1" si="27"/>
        <v>#N/A</v>
      </c>
      <c r="K53" s="20" t="e">
        <f t="shared" ca="1" si="27"/>
        <v>#N/A</v>
      </c>
      <c r="L53" s="20" t="e">
        <f t="shared" ca="1" si="27"/>
        <v>#N/A</v>
      </c>
    </row>
    <row r="54" spans="1:12" ht="31.5">
      <c r="A54" s="103"/>
      <c r="B54" s="21" t="s">
        <v>2719</v>
      </c>
      <c r="C54" s="22" t="e">
        <f ca="1">IFERROR(AVERAGEIFS(INDIRECT($C$47&amp;"!$AB$4:$AB$250"),INDIRECT($C$47&amp;"!$E$4:$E$250"),"&lt;="&amp;C50,INDIRECT($C$47&amp;"!$E$4:$E$250"),"&gt;="&amp;C49,INDIRECT($C$47&amp;"!$F$4:$F$250"),$B$1),NA())</f>
        <v>#N/A</v>
      </c>
      <c r="D54" s="22" t="e">
        <f ca="1">IFERROR(AVERAGEIFS(INDIRECT($C$47&amp;"!$AB$4:$AB$250"),INDIRECT($C$47&amp;"!$E$4:$E$250"),"&lt;="&amp;D50,INDIRECT($C$47&amp;"!$E$4:$E$250"),"&gt;="&amp;D49,INDIRECT($C$47&amp;"!$F$4:$F$250"),$B$1),NA())</f>
        <v>#N/A</v>
      </c>
      <c r="E54" s="22" t="e">
        <f ca="1">IFERROR(AVERAGEIFS(INDIRECT($C$47&amp;"!$AB$4:$AB$250"),INDIRECT($C$47&amp;"!$E$4:$E$250"),"&lt;="&amp;E50,INDIRECT($C$47&amp;"!$E$4:$E$250"),"&gt;="&amp;E49,INDIRECT($C$47&amp;"!$F$4:$F$250"),$B$1),NA())</f>
        <v>#N/A</v>
      </c>
      <c r="F54" s="22" t="e">
        <f ca="1">IFERROR(AVERAGEIFS(INDIRECT($C$47&amp;"!$AB$4:$AB$250"),INDIRECT($C$47&amp;"!$E$4:$E$250"),"&lt;="&amp;F50,INDIRECT($C$47&amp;"!$E$4:$E$250"),"&gt;="&amp;F49,INDIRECT($C$47&amp;"!$F$4:$F$250"),$B$1),NA())</f>
        <v>#N/A</v>
      </c>
      <c r="G54" s="22" t="e">
        <f ca="1">IFERROR(AVERAGEIFS(INDIRECT($C$47&amp;"!$AB$4:$AB$250"),INDIRECT($C$47&amp;"!$E$4:$E$250"),"&lt;="&amp;G50,INDIRECT($C$47&amp;"!$E$4:$E$250"),"&gt;="&amp;G49,INDIRECT($C$47&amp;"!$F$4:$F$250"),$B$1),NA())</f>
        <v>#N/A</v>
      </c>
      <c r="H54" s="22" t="e">
        <f ca="1">IFERROR(AVERAGEIFS(INDIRECT($H$47&amp;"!$AB$4:$AB$250"),INDIRECT($H$47&amp;"!$E$4:$E$250"),"&lt;="&amp;H50,INDIRECT($H$47&amp;"!$E$4:$E$250"),"&gt;="&amp;H49,INDIRECT($H$47&amp;"!$F$4:$F$250"),$B$1),NA())</f>
        <v>#N/A</v>
      </c>
      <c r="I54" s="22" t="e">
        <f ca="1">IFERROR(AVERAGEIFS(INDIRECT($H$47&amp;"!$AB$4:$AB$250"),INDIRECT($H$47&amp;"!$E$4:$E$250"),"&lt;="&amp;I50,INDIRECT($H$47&amp;"!$E$4:$E$250"),"&gt;="&amp;I49,INDIRECT($H$47&amp;"!$F$4:$F$250"),$B$1),NA())</f>
        <v>#N/A</v>
      </c>
      <c r="J54" s="22" t="e">
        <f ca="1">IFERROR(AVERAGEIFS(INDIRECT($H$47&amp;"!$AB$4:$AB$250"),INDIRECT($H$47&amp;"!$E$4:$E$250"),"&lt;="&amp;J50,INDIRECT($H$47&amp;"!$E$4:$E$250"),"&gt;="&amp;J49,INDIRECT($H$47&amp;"!$F$4:$F$250"),$B$1),NA())</f>
        <v>#N/A</v>
      </c>
      <c r="K54" s="22" t="e">
        <f ca="1">IFERROR(AVERAGEIFS(INDIRECT($H$47&amp;"!$AB$4:$AB$250"),INDIRECT($H$47&amp;"!$E$4:$E$250"),"&lt;="&amp;K50,INDIRECT($H$47&amp;"!$E$4:$E$250"),"&gt;="&amp;K49,INDIRECT($H$47&amp;"!$F$4:$F$250"),$B$1),NA())</f>
        <v>#N/A</v>
      </c>
      <c r="L54" s="22" t="e">
        <f ca="1">IFERROR(AVERAGEIFS(INDIRECT($H$47&amp;"!$AB$4:$AB$250"),INDIRECT($H$47&amp;"!$E$4:$E$250"),"&lt;="&amp;L50,INDIRECT($H$47&amp;"!$E$4:$E$250"),"&gt;="&amp;L49,INDIRECT($H$47&amp;"!$F$4:$F$250"),$B$1),NA())</f>
        <v>#N/A</v>
      </c>
    </row>
    <row r="55" spans="1:12" ht="15.75">
      <c r="A55" s="94" t="s">
        <v>2720</v>
      </c>
      <c r="B55" s="38" t="str">
        <f>IF(INSTRUCTIONS!$B25="",INSTRUCTIONS!$A25,INSTRUCTIONS!$B25)</f>
        <v xml:space="preserve">Question 1: </v>
      </c>
      <c r="C55" s="62" t="e">
        <f ca="1">IF(C$51&gt;0,COUNTIFS(INDIRECT($C$47&amp;"!$h$4:$h$250"),"NO",INDIRECT($C$47&amp;"!$E$4:$E$250"),"&lt;="&amp;C$50,INDIRECT($C$47&amp;"!$E$4:$E$250"),"&gt;="&amp;C$49,INDIRECT($C$47&amp;"!$F$4:$F$250"),$B$1),NA())</f>
        <v>#N/A</v>
      </c>
      <c r="D55" s="62" t="e">
        <f ca="1">IF(D$51&gt;0,COUNTIFS(INDIRECT($C$47&amp;"!$h$4:$h$250"),"NO",INDIRECT($C$47&amp;"!$E$4:$E$250"),"&lt;="&amp;D$50,INDIRECT($C$47&amp;"!$E$4:$E$250"),"&gt;="&amp;D$49,INDIRECT($C$47&amp;"!$F$4:$F$250"),$B$1),NA())</f>
        <v>#N/A</v>
      </c>
      <c r="E55" s="62" t="e">
        <f ca="1">IF(E$51&gt;0,COUNTIFS(INDIRECT($C$47&amp;"!$h$4:$h$250"),"NO",INDIRECT($C$47&amp;"!$E$4:$E$250"),"&lt;="&amp;E$50,INDIRECT($C$47&amp;"!$E$4:$E$250"),"&gt;="&amp;E$49,INDIRECT($C$47&amp;"!$F$4:$F$250"),$B$1),NA())</f>
        <v>#N/A</v>
      </c>
      <c r="F55" s="62" t="e">
        <f ca="1">IF(F$51&gt;0,COUNTIFS(INDIRECT($C$47&amp;"!$h$4:$h$250"),"NO",INDIRECT($C$47&amp;"!$E$4:$E$250"),"&lt;="&amp;F$50,INDIRECT($C$47&amp;"!$E$4:$E$250"),"&gt;="&amp;F$49,INDIRECT($C$47&amp;"!$F$4:$F$250"),$B$1),NA())</f>
        <v>#N/A</v>
      </c>
      <c r="G55" s="62" t="e">
        <f ca="1">IF(G$51&gt;0,COUNTIFS(INDIRECT($C$47&amp;"!$h$4:$h$250"),"NO",INDIRECT($C$47&amp;"!$E$4:$E$250"),"&lt;="&amp;G$50,INDIRECT($C$47&amp;"!$E$4:$E$250"),"&gt;="&amp;G$49,INDIRECT($C$47&amp;"!$F$4:$F$250"),$B$1),NA())</f>
        <v>#N/A</v>
      </c>
      <c r="H55" s="62" t="e">
        <f ca="1">IF(H$51&gt;0,COUNTIFS(INDIRECT($H$47&amp;"!$h$4:$h$250"),"NO",INDIRECT($H$47&amp;"!$E$4:$E$250"),"&lt;="&amp;H$50,INDIRECT($H$47&amp;"!$E$4:$E$250"),"&gt;="&amp;H$49,INDIRECT($H$47&amp;"!$F$4:$F$250"),$B$1),NA())</f>
        <v>#N/A</v>
      </c>
      <c r="I55" s="62" t="e">
        <f ca="1">IF(I$51&gt;0,COUNTIFS(INDIRECT($H$47&amp;"!$h$4:$h$250"),"NO",INDIRECT($H$47&amp;"!$E$4:$E$250"),"&lt;="&amp;I$50,INDIRECT($H$47&amp;"!$E$4:$E$250"),"&gt;="&amp;I$49,INDIRECT($H$47&amp;"!$F$4:$F$250"),$B$1),NA())</f>
        <v>#N/A</v>
      </c>
      <c r="J55" s="62" t="e">
        <f ca="1">IF(J$51&gt;0,COUNTIFS(INDIRECT($H$47&amp;"!$h$4:$h$250"),"NO",INDIRECT($H$47&amp;"!$E$4:$E$250"),"&lt;="&amp;J$50,INDIRECT($H$47&amp;"!$E$4:$E$250"),"&gt;="&amp;J$49,INDIRECT($H$47&amp;"!$F$4:$F$250"),$B$1),NA())</f>
        <v>#N/A</v>
      </c>
      <c r="K55" s="62" t="e">
        <f ca="1">IF(K$51&gt;0,COUNTIFS(INDIRECT($H$47&amp;"!$h$4:$h$250"),"NO",INDIRECT($H$47&amp;"!$E$4:$E$250"),"&lt;="&amp;K$50,INDIRECT($H$47&amp;"!$E$4:$E$250"),"&gt;="&amp;K$49,INDIRECT($H$47&amp;"!$F$4:$F$250"),$B$1),NA())</f>
        <v>#N/A</v>
      </c>
      <c r="L55" s="62" t="e">
        <f ca="1">IF(L$51&gt;0,COUNTIFS(INDIRECT($H$47&amp;"!$h$4:$h$250"),"NO",INDIRECT($H$47&amp;"!$E$4:$E$250"),"&lt;="&amp;L$50,INDIRECT($H$47&amp;"!$E$4:$E$250"),"&gt;="&amp;L$49,INDIRECT($H$47&amp;"!$F$4:$F$250"),$B$1),NA())</f>
        <v>#N/A</v>
      </c>
    </row>
    <row r="56" spans="1:12" ht="15.75">
      <c r="A56" s="94"/>
      <c r="B56" s="38" t="str">
        <f>IF(INSTRUCTIONS!$B26="",INSTRUCTIONS!$A26,INSTRUCTIONS!$B26)</f>
        <v xml:space="preserve">Question 2: </v>
      </c>
      <c r="C56" s="62" t="e">
        <f ca="1">IF(C$51&gt;0,COUNTIFS(INDIRECT($C$47&amp;"!$i$4:$i$250"),"NO",INDIRECT($C$47&amp;"!$E$4:$E$250"),"&lt;="&amp;C$50,INDIRECT($C$47&amp;"!$E$4:$E$250"),"&gt;="&amp;C$49,INDIRECT($C$47&amp;"!$F$4:$F$250"),$B$1),NA())</f>
        <v>#N/A</v>
      </c>
      <c r="D56" s="62" t="e">
        <f ca="1">IF(D$51&gt;0,COUNTIFS(INDIRECT($C$47&amp;"!$i$4:$i$250"),"NO",INDIRECT($C$47&amp;"!$E$4:$E$250"),"&lt;="&amp;D$50,INDIRECT($C$47&amp;"!$E$4:$E$250"),"&gt;="&amp;D$49,INDIRECT($C$47&amp;"!$F$4:$F$250"),$B$1),NA())</f>
        <v>#N/A</v>
      </c>
      <c r="E56" s="62" t="e">
        <f ca="1">IF(E$51&gt;0,COUNTIFS(INDIRECT($C$47&amp;"!$i$4:$i$250"),"NO",INDIRECT($C$47&amp;"!$E$4:$E$250"),"&lt;="&amp;E$50,INDIRECT($C$47&amp;"!$E$4:$E$250"),"&gt;="&amp;E$49,INDIRECT($C$47&amp;"!$F$4:$F$250"),$B$1),NA())</f>
        <v>#N/A</v>
      </c>
      <c r="F56" s="62" t="e">
        <f ca="1">IF(F$51&gt;0,COUNTIFS(INDIRECT($C$47&amp;"!$i$4:$i$250"),"NO",INDIRECT($C$47&amp;"!$E$4:$E$250"),"&lt;="&amp;F$50,INDIRECT($C$47&amp;"!$E$4:$E$250"),"&gt;="&amp;F$49,INDIRECT($C$47&amp;"!$F$4:$F$250"),$B$1),NA())</f>
        <v>#N/A</v>
      </c>
      <c r="G56" s="62" t="e">
        <f ca="1">IF(G$51&gt;0,COUNTIFS(INDIRECT($C$47&amp;"!$i$4:$i$250"),"NO",INDIRECT($C$47&amp;"!$E$4:$E$250"),"&lt;="&amp;G$50,INDIRECT($C$47&amp;"!$E$4:$E$250"),"&gt;="&amp;G$49,INDIRECT($C$47&amp;"!$F$4:$F$250"),$B$1),NA())</f>
        <v>#N/A</v>
      </c>
      <c r="H56" s="62" t="e">
        <f ca="1">IF(H$51&gt;0,COUNTIFS(INDIRECT($H$47&amp;"!$i$4:$i$250"),"NO",INDIRECT($H$47&amp;"!$E$4:$E$250"),"&lt;="&amp;H$50,INDIRECT($H$47&amp;"!$E$4:$E$250"),"&gt;="&amp;H$49,INDIRECT($H$47&amp;"!$F$4:$F$250"),$B$1),NA())</f>
        <v>#N/A</v>
      </c>
      <c r="I56" s="62" t="e">
        <f ca="1">IF(I$51&gt;0,COUNTIFS(INDIRECT($H$47&amp;"!$i$4:$i$250"),"NO",INDIRECT($H$47&amp;"!$E$4:$E$250"),"&lt;="&amp;I$50,INDIRECT($H$47&amp;"!$E$4:$E$250"),"&gt;="&amp;I$49,INDIRECT($H$47&amp;"!$F$4:$F$250"),$B$1),NA())</f>
        <v>#N/A</v>
      </c>
      <c r="J56" s="62" t="e">
        <f ca="1">IF(J$51&gt;0,COUNTIFS(INDIRECT($H$47&amp;"!$i$4:$i$250"),"NO",INDIRECT($H$47&amp;"!$E$4:$E$250"),"&lt;="&amp;J$50,INDIRECT($H$47&amp;"!$E$4:$E$250"),"&gt;="&amp;J$49,INDIRECT($H$47&amp;"!$F$4:$F$250"),$B$1),NA())</f>
        <v>#N/A</v>
      </c>
      <c r="K56" s="62" t="e">
        <f ca="1">IF(K$51&gt;0,COUNTIFS(INDIRECT($H$47&amp;"!$i$4:$i$250"),"NO",INDIRECT($H$47&amp;"!$E$4:$E$250"),"&lt;="&amp;K$50,INDIRECT($H$47&amp;"!$E$4:$E$250"),"&gt;="&amp;K$49,INDIRECT($H$47&amp;"!$F$4:$F$250"),$B$1),NA())</f>
        <v>#N/A</v>
      </c>
      <c r="L56" s="62" t="e">
        <f ca="1">IF(L$51&gt;0,COUNTIFS(INDIRECT($H$47&amp;"!$i$4:$i$250"),"NO",INDIRECT($H$47&amp;"!$E$4:$E$250"),"&lt;="&amp;L$50,INDIRECT($H$47&amp;"!$E$4:$E$250"),"&gt;="&amp;L$49,INDIRECT($H$47&amp;"!$F$4:$F$250"),$B$1),NA())</f>
        <v>#N/A</v>
      </c>
    </row>
    <row r="57" spans="1:12" ht="15.75">
      <c r="A57" s="94"/>
      <c r="B57" s="38" t="str">
        <f>IF(INSTRUCTIONS!$B27="",INSTRUCTIONS!$A27,INSTRUCTIONS!$B27)</f>
        <v xml:space="preserve">Question 3: </v>
      </c>
      <c r="C57" s="62" t="e">
        <f ca="1">IF(C$51&gt;0,COUNTIFS(INDIRECT($C$47&amp;"!$j$4:$j$250"),"NO",INDIRECT($C$47&amp;"!$E$4:$E$250"),"&lt;="&amp;C$50,INDIRECT($C$47&amp;"!$E$4:$E$250"),"&gt;="&amp;C$49,INDIRECT($C$47&amp;"!$F$4:$F$250"),$B$1),NA())</f>
        <v>#N/A</v>
      </c>
      <c r="D57" s="62" t="e">
        <f ca="1">IF(D$51&gt;0,COUNTIFS(INDIRECT($C$47&amp;"!$j$4:$j$250"),"NO",INDIRECT($C$47&amp;"!$E$4:$E$250"),"&lt;="&amp;D$50,INDIRECT($C$47&amp;"!$E$4:$E$250"),"&gt;="&amp;D$49,INDIRECT($C$47&amp;"!$F$4:$F$250"),$B$1),NA())</f>
        <v>#N/A</v>
      </c>
      <c r="E57" s="62" t="e">
        <f ca="1">IF(E$51&gt;0,COUNTIFS(INDIRECT($C$47&amp;"!$j$4:$j$250"),"NO",INDIRECT($C$47&amp;"!$E$4:$E$250"),"&lt;="&amp;E$50,INDIRECT($C$47&amp;"!$E$4:$E$250"),"&gt;="&amp;E$49,INDIRECT($C$47&amp;"!$F$4:$F$250"),$B$1),NA())</f>
        <v>#N/A</v>
      </c>
      <c r="F57" s="62" t="e">
        <f ca="1">IF(F$51&gt;0,COUNTIFS(INDIRECT($C$47&amp;"!$j$4:$j$250"),"NO",INDIRECT($C$47&amp;"!$E$4:$E$250"),"&lt;="&amp;F$50,INDIRECT($C$47&amp;"!$E$4:$E$250"),"&gt;="&amp;F$49,INDIRECT($C$47&amp;"!$F$4:$F$250"),$B$1),NA())</f>
        <v>#N/A</v>
      </c>
      <c r="G57" s="62" t="e">
        <f ca="1">IF(G$51&gt;0,COUNTIFS(INDIRECT($C$47&amp;"!$j$4:$j$250"),"NO",INDIRECT($C$47&amp;"!$E$4:$E$250"),"&lt;="&amp;G$50,INDIRECT($C$47&amp;"!$E$4:$E$250"),"&gt;="&amp;G$49,INDIRECT($C$47&amp;"!$F$4:$F$250"),$B$1),NA())</f>
        <v>#N/A</v>
      </c>
      <c r="H57" s="62" t="e">
        <f ca="1">IF(H$51&gt;0,COUNTIFS(INDIRECT($H$47&amp;"!$j$4:$j$250"),"NO",INDIRECT($H$47&amp;"!$E$4:$E$250"),"&lt;="&amp;H$50,INDIRECT($H$47&amp;"!$E$4:$E$250"),"&gt;="&amp;H$49,INDIRECT($H$47&amp;"!$F$4:$F$250"),$B$1),NA())</f>
        <v>#N/A</v>
      </c>
      <c r="I57" s="62" t="e">
        <f ca="1">IF(I$51&gt;0,COUNTIFS(INDIRECT($H$47&amp;"!$j$4:$j$250"),"NO",INDIRECT($H$47&amp;"!$E$4:$E$250"),"&lt;="&amp;I$50,INDIRECT($H$47&amp;"!$E$4:$E$250"),"&gt;="&amp;I$49,INDIRECT($H$47&amp;"!$F$4:$F$250"),$B$1),NA())</f>
        <v>#N/A</v>
      </c>
      <c r="J57" s="62" t="e">
        <f ca="1">IF(J$51&gt;0,COUNTIFS(INDIRECT($H$47&amp;"!$j$4:$j$250"),"NO",INDIRECT($H$47&amp;"!$E$4:$E$250"),"&lt;="&amp;J$50,INDIRECT($H$47&amp;"!$E$4:$E$250"),"&gt;="&amp;J$49,INDIRECT($H$47&amp;"!$F$4:$F$250"),$B$1),NA())</f>
        <v>#N/A</v>
      </c>
      <c r="K57" s="62" t="e">
        <f ca="1">IF(K$51&gt;0,COUNTIFS(INDIRECT($H$47&amp;"!$j$4:$j$250"),"NO",INDIRECT($H$47&amp;"!$E$4:$E$250"),"&lt;="&amp;K$50,INDIRECT($H$47&amp;"!$E$4:$E$250"),"&gt;="&amp;K$49,INDIRECT($H$47&amp;"!$F$4:$F$250"),$B$1),NA())</f>
        <v>#N/A</v>
      </c>
      <c r="L57" s="62" t="e">
        <f ca="1">IF(L$51&gt;0,COUNTIFS(INDIRECT($H$47&amp;"!$j$4:$j$250"),"NO",INDIRECT($H$47&amp;"!$E$4:$E$250"),"&lt;="&amp;L$50,INDIRECT($H$47&amp;"!$E$4:$E$250"),"&gt;="&amp;L$49,INDIRECT($H$47&amp;"!$F$4:$F$250"),$B$1),NA())</f>
        <v>#N/A</v>
      </c>
    </row>
    <row r="58" spans="1:12" ht="15.75">
      <c r="A58" s="94"/>
      <c r="B58" s="38" t="str">
        <f>IF(INSTRUCTIONS!$B28="",INSTRUCTIONS!$A28,INSTRUCTIONS!$B28)</f>
        <v xml:space="preserve">Question 4: </v>
      </c>
      <c r="C58" s="62" t="e">
        <f ca="1">IF(C$51&gt;0,COUNTIFS(INDIRECT($C$47&amp;"!$k$4:$k$250"),"NO",INDIRECT($C$47&amp;"!$E$4:$E$250"),"&lt;="&amp;C$50,INDIRECT($C$47&amp;"!$E$4:$E$250"),"&gt;="&amp;C$49,INDIRECT($C$47&amp;"!$F$4:$F$250"),$B$1),NA())</f>
        <v>#N/A</v>
      </c>
      <c r="D58" s="62" t="e">
        <f ca="1">IF(D$51&gt;0,COUNTIFS(INDIRECT($C$47&amp;"!$k$4:$k$250"),"NO",INDIRECT($C$47&amp;"!$E$4:$E$250"),"&lt;="&amp;D$50,INDIRECT($C$47&amp;"!$E$4:$E$250"),"&gt;="&amp;D$49,INDIRECT($C$47&amp;"!$F$4:$F$250"),$B$1),NA())</f>
        <v>#N/A</v>
      </c>
      <c r="E58" s="62" t="e">
        <f ca="1">IF(E$51&gt;0,COUNTIFS(INDIRECT($C$47&amp;"!$k$4:$k$250"),"NO",INDIRECT($C$47&amp;"!$E$4:$E$250"),"&lt;="&amp;E$50,INDIRECT($C$47&amp;"!$E$4:$E$250"),"&gt;="&amp;E$49,INDIRECT($C$47&amp;"!$F$4:$F$250"),$B$1),NA())</f>
        <v>#N/A</v>
      </c>
      <c r="F58" s="62" t="e">
        <f ca="1">IF(F$51&gt;0,COUNTIFS(INDIRECT($C$47&amp;"!$k$4:$k$250"),"NO",INDIRECT($C$47&amp;"!$E$4:$E$250"),"&lt;="&amp;F$50,INDIRECT($C$47&amp;"!$E$4:$E$250"),"&gt;="&amp;F$49,INDIRECT($C$47&amp;"!$F$4:$F$250"),$B$1),NA())</f>
        <v>#N/A</v>
      </c>
      <c r="G58" s="62" t="e">
        <f ca="1">IF(G$51&gt;0,COUNTIFS(INDIRECT($C$47&amp;"!$k$4:$k$250"),"NO",INDIRECT($C$47&amp;"!$E$4:$E$250"),"&lt;="&amp;G$50,INDIRECT($C$47&amp;"!$E$4:$E$250"),"&gt;="&amp;G$49,INDIRECT($C$47&amp;"!$F$4:$F$250"),$B$1),NA())</f>
        <v>#N/A</v>
      </c>
      <c r="H58" s="62" t="e">
        <f ca="1">IF(H$51&gt;0,COUNTIFS(INDIRECT($H$47&amp;"!$k$4:$k$250"),"NO",INDIRECT($H$47&amp;"!$E$4:$E$250"),"&lt;="&amp;H$50,INDIRECT($H$47&amp;"!$E$4:$E$250"),"&gt;="&amp;H$49,INDIRECT($H$47&amp;"!$F$4:$F$250"),$B$1),NA())</f>
        <v>#N/A</v>
      </c>
      <c r="I58" s="62" t="e">
        <f ca="1">IF(I$51&gt;0,COUNTIFS(INDIRECT($H$47&amp;"!$k$4:$k$250"),"NO",INDIRECT($H$47&amp;"!$E$4:$E$250"),"&lt;="&amp;I$50,INDIRECT($H$47&amp;"!$E$4:$E$250"),"&gt;="&amp;I$49,INDIRECT($H$47&amp;"!$F$4:$F$250"),$B$1),NA())</f>
        <v>#N/A</v>
      </c>
      <c r="J58" s="62" t="e">
        <f ca="1">IF(J$51&gt;0,COUNTIFS(INDIRECT($H$47&amp;"!$k$4:$k$250"),"NO",INDIRECT($H$47&amp;"!$E$4:$E$250"),"&lt;="&amp;J$50,INDIRECT($H$47&amp;"!$E$4:$E$250"),"&gt;="&amp;J$49,INDIRECT($H$47&amp;"!$F$4:$F$250"),$B$1),NA())</f>
        <v>#N/A</v>
      </c>
      <c r="K58" s="62" t="e">
        <f ca="1">IF(K$51&gt;0,COUNTIFS(INDIRECT($H$47&amp;"!$k$4:$k$250"),"NO",INDIRECT($H$47&amp;"!$E$4:$E$250"),"&lt;="&amp;K$50,INDIRECT($H$47&amp;"!$E$4:$E$250"),"&gt;="&amp;K$49,INDIRECT($H$47&amp;"!$F$4:$F$250"),$B$1),NA())</f>
        <v>#N/A</v>
      </c>
      <c r="L58" s="62" t="e">
        <f ca="1">IF(L$51&gt;0,COUNTIFS(INDIRECT($H$47&amp;"!$k$4:$k$250"),"NO",INDIRECT($H$47&amp;"!$E$4:$E$250"),"&lt;="&amp;L$50,INDIRECT($H$47&amp;"!$E$4:$E$250"),"&gt;="&amp;L$49,INDIRECT($H$47&amp;"!$F$4:$F$250"),$B$1),NA())</f>
        <v>#N/A</v>
      </c>
    </row>
    <row r="59" spans="1:12" ht="15.75">
      <c r="A59" s="94"/>
      <c r="B59" s="38" t="str">
        <f>IF(INSTRUCTIONS!$B29="",INSTRUCTIONS!$A29,INSTRUCTIONS!$B29)</f>
        <v xml:space="preserve">Question 5: </v>
      </c>
      <c r="C59" s="62" t="e">
        <f ca="1">IF(C$51&gt;0,COUNTIFS(INDIRECT($C$47&amp;"!$l$4:$l$250"),"NO",INDIRECT($C$47&amp;"!$E$4:$E$250"),"&lt;="&amp;C$50,INDIRECT($C$47&amp;"!$E$4:$E$250"),"&gt;="&amp;C$49,INDIRECT($C$47&amp;"!$F$4:$F$250"),$B$1),NA())</f>
        <v>#N/A</v>
      </c>
      <c r="D59" s="62" t="e">
        <f ca="1">IF(D$51&gt;0,COUNTIFS(INDIRECT($C$47&amp;"!$l$4:$l$250"),"NO",INDIRECT($C$47&amp;"!$E$4:$E$250"),"&lt;="&amp;D$50,INDIRECT($C$47&amp;"!$E$4:$E$250"),"&gt;="&amp;D$49,INDIRECT($C$47&amp;"!$F$4:$F$250"),$B$1),NA())</f>
        <v>#N/A</v>
      </c>
      <c r="E59" s="62" t="e">
        <f ca="1">IF(E$51&gt;0,COUNTIFS(INDIRECT($C$47&amp;"!$l$4:$l$250"),"NO",INDIRECT($C$47&amp;"!$E$4:$E$250"),"&lt;="&amp;E$50,INDIRECT($C$47&amp;"!$E$4:$E$250"),"&gt;="&amp;E$49,INDIRECT($C$47&amp;"!$F$4:$F$250"),$B$1),NA())</f>
        <v>#N/A</v>
      </c>
      <c r="F59" s="62" t="e">
        <f ca="1">IF(F$51&gt;0,COUNTIFS(INDIRECT($C$47&amp;"!$l$4:$l$250"),"NO",INDIRECT($C$47&amp;"!$E$4:$E$250"),"&lt;="&amp;F$50,INDIRECT($C$47&amp;"!$E$4:$E$250"),"&gt;="&amp;F$49,INDIRECT($C$47&amp;"!$F$4:$F$250"),$B$1),NA())</f>
        <v>#N/A</v>
      </c>
      <c r="G59" s="62" t="e">
        <f ca="1">IF(G$51&gt;0,COUNTIFS(INDIRECT($C$47&amp;"!$l$4:$l$250"),"NO",INDIRECT($C$47&amp;"!$E$4:$E$250"),"&lt;="&amp;G$50,INDIRECT($C$47&amp;"!$E$4:$E$250"),"&gt;="&amp;G$49,INDIRECT($C$47&amp;"!$F$4:$F$250"),$B$1),NA())</f>
        <v>#N/A</v>
      </c>
      <c r="H59" s="62" t="e">
        <f ca="1">IF(H$51&gt;0,COUNTIFS(INDIRECT($H$47&amp;"!$l$4:$l$250"),"NO",INDIRECT($H$47&amp;"!$E$4:$E$250"),"&lt;="&amp;H$50,INDIRECT($H$47&amp;"!$E$4:$E$250"),"&gt;="&amp;H$49,INDIRECT($H$47&amp;"!$F$4:$F$250"),$B$1),NA())</f>
        <v>#N/A</v>
      </c>
      <c r="I59" s="62" t="e">
        <f ca="1">IF(I$51&gt;0,COUNTIFS(INDIRECT($H$47&amp;"!$l$4:$l$250"),"NO",INDIRECT($H$47&amp;"!$E$4:$E$250"),"&lt;="&amp;I$50,INDIRECT($H$47&amp;"!$E$4:$E$250"),"&gt;="&amp;I$49,INDIRECT($H$47&amp;"!$F$4:$F$250"),$B$1),NA())</f>
        <v>#N/A</v>
      </c>
      <c r="J59" s="62" t="e">
        <f ca="1">IF(J$51&gt;0,COUNTIFS(INDIRECT($H$47&amp;"!$l$4:$l$250"),"NO",INDIRECT($H$47&amp;"!$E$4:$E$250"),"&lt;="&amp;J$50,INDIRECT($H$47&amp;"!$E$4:$E$250"),"&gt;="&amp;J$49,INDIRECT($H$47&amp;"!$F$4:$F$250"),$B$1),NA())</f>
        <v>#N/A</v>
      </c>
      <c r="K59" s="62" t="e">
        <f ca="1">IF(K$51&gt;0,COUNTIFS(INDIRECT($H$47&amp;"!$l$4:$l$250"),"NO",INDIRECT($H$47&amp;"!$E$4:$E$250"),"&lt;="&amp;K$50,INDIRECT($H$47&amp;"!$E$4:$E$250"),"&gt;="&amp;K$49,INDIRECT($H$47&amp;"!$F$4:$F$250"),$B$1),NA())</f>
        <v>#N/A</v>
      </c>
      <c r="L59" s="62" t="e">
        <f ca="1">IF(L$51&gt;0,COUNTIFS(INDIRECT($H$47&amp;"!$l$4:$l$250"),"NO",INDIRECT($H$47&amp;"!$E$4:$E$250"),"&lt;="&amp;L$50,INDIRECT($H$47&amp;"!$E$4:$E$250"),"&gt;="&amp;L$49,INDIRECT($H$47&amp;"!$F$4:$F$250"),$B$1),NA())</f>
        <v>#N/A</v>
      </c>
    </row>
    <row r="60" spans="1:12" ht="15.75">
      <c r="A60" s="94"/>
      <c r="B60" s="38" t="str">
        <f>IF(INSTRUCTIONS!$B30="",INSTRUCTIONS!$A30,INSTRUCTIONS!$B30)</f>
        <v xml:space="preserve">Question 6: </v>
      </c>
      <c r="C60" s="62" t="e">
        <f ca="1">IF(C$51&gt;0,COUNTIFS(INDIRECT($C$47&amp;"!$m$4:$m$250"),"NO",INDIRECT($C$47&amp;"!$E$4:$E$250"),"&lt;="&amp;C$50,INDIRECT($C$47&amp;"!$E$4:$E$250"),"&gt;="&amp;C$49,INDIRECT($C$47&amp;"!$F$4:$F$250"),$B$1),NA())</f>
        <v>#N/A</v>
      </c>
      <c r="D60" s="62" t="e">
        <f ca="1">IF(D$51&gt;0,COUNTIFS(INDIRECT($C$47&amp;"!$m$4:$m$250"),"NO",INDIRECT($C$47&amp;"!$E$4:$E$250"),"&lt;="&amp;D$50,INDIRECT($C$47&amp;"!$E$4:$E$250"),"&gt;="&amp;D$49,INDIRECT($C$47&amp;"!$F$4:$F$250"),$B$1),NA())</f>
        <v>#N/A</v>
      </c>
      <c r="E60" s="62" t="e">
        <f ca="1">IF(E$51&gt;0,COUNTIFS(INDIRECT($C$47&amp;"!$m$4:$m$250"),"NO",INDIRECT($C$47&amp;"!$E$4:$E$250"),"&lt;="&amp;E$50,INDIRECT($C$47&amp;"!$E$4:$E$250"),"&gt;="&amp;E$49,INDIRECT($C$47&amp;"!$F$4:$F$250"),$B$1),NA())</f>
        <v>#N/A</v>
      </c>
      <c r="F60" s="62" t="e">
        <f ca="1">IF(F$51&gt;0,COUNTIFS(INDIRECT($C$47&amp;"!$m$4:$m$250"),"NO",INDIRECT($C$47&amp;"!$E$4:$E$250"),"&lt;="&amp;F$50,INDIRECT($C$47&amp;"!$E$4:$E$250"),"&gt;="&amp;F$49,INDIRECT($C$47&amp;"!$F$4:$F$250"),$B$1),NA())</f>
        <v>#N/A</v>
      </c>
      <c r="G60" s="62" t="e">
        <f ca="1">IF(G$51&gt;0,COUNTIFS(INDIRECT($C$47&amp;"!$m$4:$m$250"),"NO",INDIRECT($C$47&amp;"!$E$4:$E$250"),"&lt;="&amp;G$50,INDIRECT($C$47&amp;"!$E$4:$E$250"),"&gt;="&amp;G$49,INDIRECT($C$47&amp;"!$F$4:$F$250"),$B$1),NA())</f>
        <v>#N/A</v>
      </c>
      <c r="H60" s="62" t="e">
        <f ca="1">IF(H$51&gt;0,COUNTIFS(INDIRECT($H$47&amp;"!$m$4:$m$250"),"NO",INDIRECT($H$47&amp;"!$E$4:$E$250"),"&lt;="&amp;H$50,INDIRECT($H$47&amp;"!$E$4:$E$250"),"&gt;="&amp;H$49,INDIRECT($H$47&amp;"!$F$4:$F$250"),$B$1),NA())</f>
        <v>#N/A</v>
      </c>
      <c r="I60" s="62" t="e">
        <f ca="1">IF(I$51&gt;0,COUNTIFS(INDIRECT($H$47&amp;"!$m$4:$m$250"),"NO",INDIRECT($H$47&amp;"!$E$4:$E$250"),"&lt;="&amp;I$50,INDIRECT($H$47&amp;"!$E$4:$E$250"),"&gt;="&amp;I$49,INDIRECT($H$47&amp;"!$F$4:$F$250"),$B$1),NA())</f>
        <v>#N/A</v>
      </c>
      <c r="J60" s="62" t="e">
        <f ca="1">IF(J$51&gt;0,COUNTIFS(INDIRECT($H$47&amp;"!$m$4:$m$250"),"NO",INDIRECT($H$47&amp;"!$E$4:$E$250"),"&lt;="&amp;J$50,INDIRECT($H$47&amp;"!$E$4:$E$250"),"&gt;="&amp;J$49,INDIRECT($H$47&amp;"!$F$4:$F$250"),$B$1),NA())</f>
        <v>#N/A</v>
      </c>
      <c r="K60" s="62" t="e">
        <f ca="1">IF(K$51&gt;0,COUNTIFS(INDIRECT($H$47&amp;"!$m$4:$m$250"),"NO",INDIRECT($H$47&amp;"!$E$4:$E$250"),"&lt;="&amp;K$50,INDIRECT($H$47&amp;"!$E$4:$E$250"),"&gt;="&amp;K$49,INDIRECT($H$47&amp;"!$F$4:$F$250"),$B$1),NA())</f>
        <v>#N/A</v>
      </c>
      <c r="L60" s="62" t="e">
        <f ca="1">IF(L$51&gt;0,COUNTIFS(INDIRECT($H$47&amp;"!$m$4:$m$250"),"NO",INDIRECT($H$47&amp;"!$E$4:$E$250"),"&lt;="&amp;L$50,INDIRECT($H$47&amp;"!$E$4:$E$250"),"&gt;="&amp;L$49,INDIRECT($H$47&amp;"!$F$4:$F$250"),$B$1),NA())</f>
        <v>#N/A</v>
      </c>
    </row>
    <row r="61" spans="1:12" ht="15.75">
      <c r="A61" s="94"/>
      <c r="B61" s="38" t="str">
        <f>IF(INSTRUCTIONS!$B31="",INSTRUCTIONS!$A31,INSTRUCTIONS!$B31)</f>
        <v xml:space="preserve">Question 7: </v>
      </c>
      <c r="C61" s="62" t="e">
        <f ca="1">IF(C$51&gt;0,COUNTIFS(INDIRECT($C$47&amp;"!$n$4:$n$250"),"NO",INDIRECT($C$47&amp;"!$E$4:$E$250"),"&lt;="&amp;C$50,INDIRECT($C$47&amp;"!$E$4:$E$250"),"&gt;="&amp;C$49,INDIRECT($C$47&amp;"!$F$4:$F$250"),$B$1),NA())</f>
        <v>#N/A</v>
      </c>
      <c r="D61" s="62" t="e">
        <f ca="1">IF(D$51&gt;0,COUNTIFS(INDIRECT($C$47&amp;"!$n$4:$n$250"),"NO",INDIRECT($C$47&amp;"!$E$4:$E$250"),"&lt;="&amp;D$50,INDIRECT($C$47&amp;"!$E$4:$E$250"),"&gt;="&amp;D$49,INDIRECT($C$47&amp;"!$F$4:$F$250"),$B$1),NA())</f>
        <v>#N/A</v>
      </c>
      <c r="E61" s="62" t="e">
        <f ca="1">IF(E$51&gt;0,COUNTIFS(INDIRECT($C$47&amp;"!$n$4:$n$250"),"NO",INDIRECT($C$47&amp;"!$E$4:$E$250"),"&lt;="&amp;E$50,INDIRECT($C$47&amp;"!$E$4:$E$250"),"&gt;="&amp;E$49,INDIRECT($C$47&amp;"!$F$4:$F$250"),$B$1),NA())</f>
        <v>#N/A</v>
      </c>
      <c r="F61" s="62" t="e">
        <f ca="1">IF(F$51&gt;0,COUNTIFS(INDIRECT($C$47&amp;"!$n$4:$n$250"),"NO",INDIRECT($C$47&amp;"!$E$4:$E$250"),"&lt;="&amp;F$50,INDIRECT($C$47&amp;"!$E$4:$E$250"),"&gt;="&amp;F$49,INDIRECT($C$47&amp;"!$F$4:$F$250"),$B$1),NA())</f>
        <v>#N/A</v>
      </c>
      <c r="G61" s="62" t="e">
        <f ca="1">IF(G$51&gt;0,COUNTIFS(INDIRECT($C$47&amp;"!$n$4:$n$250"),"NO",INDIRECT($C$47&amp;"!$E$4:$E$250"),"&lt;="&amp;G$50,INDIRECT($C$47&amp;"!$E$4:$E$250"),"&gt;="&amp;G$49,INDIRECT($C$47&amp;"!$F$4:$F$250"),$B$1),NA())</f>
        <v>#N/A</v>
      </c>
      <c r="H61" s="62" t="e">
        <f ca="1">IF(H$51&gt;0,COUNTIFS(INDIRECT($H$47&amp;"!$n$4:$n$250"),"NO",INDIRECT($H$47&amp;"!$E$4:$E$250"),"&lt;="&amp;H$50,INDIRECT($H$47&amp;"!$E$4:$E$250"),"&gt;="&amp;H$49,INDIRECT($H$47&amp;"!$F$4:$F$250"),$B$1),NA())</f>
        <v>#N/A</v>
      </c>
      <c r="I61" s="62" t="e">
        <f ca="1">IF(I$51&gt;0,COUNTIFS(INDIRECT($H$47&amp;"!$n$4:$n$250"),"NO",INDIRECT($H$47&amp;"!$E$4:$E$250"),"&lt;="&amp;I$50,INDIRECT($H$47&amp;"!$E$4:$E$250"),"&gt;="&amp;I$49,INDIRECT($H$47&amp;"!$F$4:$F$250"),$B$1),NA())</f>
        <v>#N/A</v>
      </c>
      <c r="J61" s="62" t="e">
        <f ca="1">IF(J$51&gt;0,COUNTIFS(INDIRECT($H$47&amp;"!$n$4:$n$250"),"NO",INDIRECT($H$47&amp;"!$E$4:$E$250"),"&lt;="&amp;J$50,INDIRECT($H$47&amp;"!$E$4:$E$250"),"&gt;="&amp;J$49,INDIRECT($H$47&amp;"!$F$4:$F$250"),$B$1),NA())</f>
        <v>#N/A</v>
      </c>
      <c r="K61" s="62" t="e">
        <f ca="1">IF(K$51&gt;0,COUNTIFS(INDIRECT($H$47&amp;"!$n$4:$n$250"),"NO",INDIRECT($H$47&amp;"!$E$4:$E$250"),"&lt;="&amp;K$50,INDIRECT($H$47&amp;"!$E$4:$E$250"),"&gt;="&amp;K$49,INDIRECT($H$47&amp;"!$F$4:$F$250"),$B$1),NA())</f>
        <v>#N/A</v>
      </c>
      <c r="L61" s="62" t="e">
        <f ca="1">IF(L$51&gt;0,COUNTIFS(INDIRECT($H$47&amp;"!$n$4:$n$250"),"NO",INDIRECT($H$47&amp;"!$E$4:$E$250"),"&lt;="&amp;L$50,INDIRECT($H$47&amp;"!$E$4:$E$250"),"&gt;="&amp;L$49,INDIRECT($H$47&amp;"!$F$4:$F$250"),$B$1),NA())</f>
        <v>#N/A</v>
      </c>
    </row>
    <row r="62" spans="1:12" ht="15.75">
      <c r="A62" s="94"/>
      <c r="B62" s="38" t="str">
        <f>IF(INSTRUCTIONS!$B32="",INSTRUCTIONS!$A32,INSTRUCTIONS!$B32)</f>
        <v xml:space="preserve">Question 8: </v>
      </c>
      <c r="C62" s="62" t="e">
        <f ca="1">IF(C$51&gt;0,COUNTIFS(INDIRECT($C$47&amp;"!$o$4:$o$250"),"NO",INDIRECT($C$47&amp;"!$E$4:$E$250"),"&lt;="&amp;C$50,INDIRECT($C$47&amp;"!$E$4:$E$250"),"&gt;="&amp;C$49,INDIRECT($C$47&amp;"!$F$4:$F$250"),$B$1),NA())</f>
        <v>#N/A</v>
      </c>
      <c r="D62" s="62" t="e">
        <f ca="1">IF(D$51&gt;0,COUNTIFS(INDIRECT($C$47&amp;"!$o$4:$o$250"),"NO",INDIRECT($C$47&amp;"!$E$4:$E$250"),"&lt;="&amp;D$50,INDIRECT($C$47&amp;"!$E$4:$E$250"),"&gt;="&amp;D$49,INDIRECT($C$47&amp;"!$F$4:$F$250"),$B$1),NA())</f>
        <v>#N/A</v>
      </c>
      <c r="E62" s="62" t="e">
        <f ca="1">IF(E$51&gt;0,COUNTIFS(INDIRECT($C$47&amp;"!$o$4:$o$250"),"NO",INDIRECT($C$47&amp;"!$E$4:$E$250"),"&lt;="&amp;E$50,INDIRECT($C$47&amp;"!$E$4:$E$250"),"&gt;="&amp;E$49,INDIRECT($C$47&amp;"!$F$4:$F$250"),$B$1),NA())</f>
        <v>#N/A</v>
      </c>
      <c r="F62" s="62" t="e">
        <f ca="1">IF(F$51&gt;0,COUNTIFS(INDIRECT($C$47&amp;"!$o$4:$o$250"),"NO",INDIRECT($C$47&amp;"!$E$4:$E$250"),"&lt;="&amp;F$50,INDIRECT($C$47&amp;"!$E$4:$E$250"),"&gt;="&amp;F$49,INDIRECT($C$47&amp;"!$F$4:$F$250"),$B$1),NA())</f>
        <v>#N/A</v>
      </c>
      <c r="G62" s="62" t="e">
        <f ca="1">IF(G$51&gt;0,COUNTIFS(INDIRECT($C$47&amp;"!$o$4:$o$250"),"NO",INDIRECT($C$47&amp;"!$E$4:$E$250"),"&lt;="&amp;G$50,INDIRECT($C$47&amp;"!$E$4:$E$250"),"&gt;="&amp;G$49,INDIRECT($C$47&amp;"!$F$4:$F$250"),$B$1),NA())</f>
        <v>#N/A</v>
      </c>
      <c r="H62" s="62" t="e">
        <f ca="1">IF(H$51&gt;0,COUNTIFS(INDIRECT($H$47&amp;"!$o$4:$o$250"),"NO",INDIRECT($H$47&amp;"!$E$4:$E$250"),"&lt;="&amp;H$50,INDIRECT($H$47&amp;"!$E$4:$E$250"),"&gt;="&amp;H$49,INDIRECT($H$47&amp;"!$F$4:$F$250"),$B$1),NA())</f>
        <v>#N/A</v>
      </c>
      <c r="I62" s="62" t="e">
        <f ca="1">IF(I$51&gt;0,COUNTIFS(INDIRECT($H$47&amp;"!$o$4:$o$250"),"NO",INDIRECT($H$47&amp;"!$E$4:$E$250"),"&lt;="&amp;I$50,INDIRECT($H$47&amp;"!$E$4:$E$250"),"&gt;="&amp;I$49,INDIRECT($H$47&amp;"!$F$4:$F$250"),$B$1),NA())</f>
        <v>#N/A</v>
      </c>
      <c r="J62" s="62" t="e">
        <f ca="1">IF(J$51&gt;0,COUNTIFS(INDIRECT($H$47&amp;"!$o$4:$o$250"),"NO",INDIRECT($H$47&amp;"!$E$4:$E$250"),"&lt;="&amp;J$50,INDIRECT($H$47&amp;"!$E$4:$E$250"),"&gt;="&amp;J$49,INDIRECT($H$47&amp;"!$F$4:$F$250"),$B$1),NA())</f>
        <v>#N/A</v>
      </c>
      <c r="K62" s="62" t="e">
        <f ca="1">IF(K$51&gt;0,COUNTIFS(INDIRECT($H$47&amp;"!$o$4:$o$250"),"NO",INDIRECT($H$47&amp;"!$E$4:$E$250"),"&lt;="&amp;K$50,INDIRECT($H$47&amp;"!$E$4:$E$250"),"&gt;="&amp;K$49,INDIRECT($H$47&amp;"!$F$4:$F$250"),$B$1),NA())</f>
        <v>#N/A</v>
      </c>
      <c r="L62" s="62" t="e">
        <f ca="1">IF(L$51&gt;0,COUNTIFS(INDIRECT($H$47&amp;"!$o$4:$o$250"),"NO",INDIRECT($H$47&amp;"!$E$4:$E$250"),"&lt;="&amp;L$50,INDIRECT($H$47&amp;"!$E$4:$E$250"),"&gt;="&amp;L$49,INDIRECT($H$47&amp;"!$F$4:$F$250"),$B$1),NA())</f>
        <v>#N/A</v>
      </c>
    </row>
    <row r="63" spans="1:12" ht="15.75">
      <c r="A63" s="94"/>
      <c r="B63" s="38" t="str">
        <f>IF(INSTRUCTIONS!$B33="",INSTRUCTIONS!$A33,INSTRUCTIONS!$B33)</f>
        <v xml:space="preserve">Question 9: </v>
      </c>
      <c r="C63" s="62" t="e">
        <f ca="1">IF(C$51&gt;0,COUNTIFS(INDIRECT($C$47&amp;"!$p$4:$p$250"),"NO",INDIRECT($C$47&amp;"!$E$4:$E$250"),"&lt;="&amp;C$50,INDIRECT($C$47&amp;"!$E$4:$E$250"),"&gt;="&amp;C$49,INDIRECT($C$47&amp;"!$F$4:$F$250"),$B$1),NA())</f>
        <v>#N/A</v>
      </c>
      <c r="D63" s="62" t="e">
        <f ca="1">IF(D$51&gt;0,COUNTIFS(INDIRECT($C$47&amp;"!$p$4:$p$250"),"NO",INDIRECT($C$47&amp;"!$E$4:$E$250"),"&lt;="&amp;D$50,INDIRECT($C$47&amp;"!$E$4:$E$250"),"&gt;="&amp;D$49,INDIRECT($C$47&amp;"!$F$4:$F$250"),$B$1),NA())</f>
        <v>#N/A</v>
      </c>
      <c r="E63" s="62" t="e">
        <f ca="1">IF(E$51&gt;0,COUNTIFS(INDIRECT($C$47&amp;"!$p$4:$p$250"),"NO",INDIRECT($C$47&amp;"!$E$4:$E$250"),"&lt;="&amp;E$50,INDIRECT($C$47&amp;"!$E$4:$E$250"),"&gt;="&amp;E$49,INDIRECT($C$47&amp;"!$F$4:$F$250"),$B$1),NA())</f>
        <v>#N/A</v>
      </c>
      <c r="F63" s="62" t="e">
        <f ca="1">IF(F$51&gt;0,COUNTIFS(INDIRECT($C$47&amp;"!$p$4:$p$250"),"NO",INDIRECT($C$47&amp;"!$E$4:$E$250"),"&lt;="&amp;F$50,INDIRECT($C$47&amp;"!$E$4:$E$250"),"&gt;="&amp;F$49,INDIRECT($C$47&amp;"!$F$4:$F$250"),$B$1),NA())</f>
        <v>#N/A</v>
      </c>
      <c r="G63" s="62" t="e">
        <f ca="1">IF(G$51&gt;0,COUNTIFS(INDIRECT($C$47&amp;"!$p$4:$p$250"),"NO",INDIRECT($C$47&amp;"!$E$4:$E$250"),"&lt;="&amp;G$50,INDIRECT($C$47&amp;"!$E$4:$E$250"),"&gt;="&amp;G$49,INDIRECT($C$47&amp;"!$F$4:$F$250"),$B$1),NA())</f>
        <v>#N/A</v>
      </c>
      <c r="H63" s="62" t="e">
        <f ca="1">IF(H$51&gt;0,COUNTIFS(INDIRECT($H$47&amp;"!$p$4:$p$250"),"NO",INDIRECT($H$47&amp;"!$E$4:$E$250"),"&lt;="&amp;H$50,INDIRECT($H$47&amp;"!$E$4:$E$250"),"&gt;="&amp;H$49,INDIRECT($H$47&amp;"!$F$4:$F$250"),$B$1),NA())</f>
        <v>#N/A</v>
      </c>
      <c r="I63" s="62" t="e">
        <f ca="1">IF(I$51&gt;0,COUNTIFS(INDIRECT($H$47&amp;"!$p$4:$p$250"),"NO",INDIRECT($H$47&amp;"!$E$4:$E$250"),"&lt;="&amp;I$50,INDIRECT($H$47&amp;"!$E$4:$E$250"),"&gt;="&amp;I$49,INDIRECT($H$47&amp;"!$F$4:$F$250"),$B$1),NA())</f>
        <v>#N/A</v>
      </c>
      <c r="J63" s="62" t="e">
        <f ca="1">IF(J$51&gt;0,COUNTIFS(INDIRECT($H$47&amp;"!$p$4:$p$250"),"NO",INDIRECT($H$47&amp;"!$E$4:$E$250"),"&lt;="&amp;J$50,INDIRECT($H$47&amp;"!$E$4:$E$250"),"&gt;="&amp;J$49,INDIRECT($H$47&amp;"!$F$4:$F$250"),$B$1),NA())</f>
        <v>#N/A</v>
      </c>
      <c r="K63" s="62" t="e">
        <f ca="1">IF(K$51&gt;0,COUNTIFS(INDIRECT($H$47&amp;"!$p$4:$p$250"),"NO",INDIRECT($H$47&amp;"!$E$4:$E$250"),"&lt;="&amp;K$50,INDIRECT($H$47&amp;"!$E$4:$E$250"),"&gt;="&amp;K$49,INDIRECT($H$47&amp;"!$F$4:$F$250"),$B$1),NA())</f>
        <v>#N/A</v>
      </c>
      <c r="L63" s="62" t="e">
        <f ca="1">IF(L$51&gt;0,COUNTIFS(INDIRECT($H$47&amp;"!$p$4:$p$250"),"NO",INDIRECT($H$47&amp;"!$E$4:$E$250"),"&lt;="&amp;L$50,INDIRECT($H$47&amp;"!$E$4:$E$250"),"&gt;="&amp;L$49,INDIRECT($H$47&amp;"!$F$4:$F$250"),$B$1),NA())</f>
        <v>#N/A</v>
      </c>
    </row>
    <row r="64" spans="1:12" ht="15.75">
      <c r="A64" s="94"/>
      <c r="B64" s="38" t="str">
        <f>IF(INSTRUCTIONS!$B34="",INSTRUCTIONS!$A34,INSTRUCTIONS!$B34)</f>
        <v xml:space="preserve">Question 10: </v>
      </c>
      <c r="C64" s="62" t="e">
        <f ca="1">IF(C$51&gt;0,COUNTIFS(INDIRECT($C$47&amp;"!$q$4:$q$250"),"NO",INDIRECT($C$47&amp;"!$E$4:$E$250"),"&lt;="&amp;C$50,INDIRECT($C$47&amp;"!$E$4:$E$250"),"&gt;="&amp;C$49,INDIRECT($C$47&amp;"!$F$4:$F$250"),$B$1),NA())</f>
        <v>#N/A</v>
      </c>
      <c r="D64" s="62" t="e">
        <f ca="1">IF(D$51&gt;0,COUNTIFS(INDIRECT($C$47&amp;"!$q$4:$q$250"),"NO",INDIRECT($C$47&amp;"!$E$4:$E$250"),"&lt;="&amp;D$50,INDIRECT($C$47&amp;"!$E$4:$E$250"),"&gt;="&amp;D$49,INDIRECT($C$47&amp;"!$F$4:$F$250"),$B$1),NA())</f>
        <v>#N/A</v>
      </c>
      <c r="E64" s="62" t="e">
        <f ca="1">IF(E$51&gt;0,COUNTIFS(INDIRECT($C$47&amp;"!$q$4:$q$250"),"NO",INDIRECT($C$47&amp;"!$E$4:$E$250"),"&lt;="&amp;E$50,INDIRECT($C$47&amp;"!$E$4:$E$250"),"&gt;="&amp;E$49,INDIRECT($C$47&amp;"!$F$4:$F$250"),$B$1),NA())</f>
        <v>#N/A</v>
      </c>
      <c r="F64" s="62" t="e">
        <f ca="1">IF(F$51&gt;0,COUNTIFS(INDIRECT($C$47&amp;"!$q$4:$q$250"),"NO",INDIRECT($C$47&amp;"!$E$4:$E$250"),"&lt;="&amp;F$50,INDIRECT($C$47&amp;"!$E$4:$E$250"),"&gt;="&amp;F$49,INDIRECT($C$47&amp;"!$F$4:$F$250"),$B$1),NA())</f>
        <v>#N/A</v>
      </c>
      <c r="G64" s="62" t="e">
        <f ca="1">IF(G$51&gt;0,COUNTIFS(INDIRECT($C$47&amp;"!$q$4:$q$250"),"NO",INDIRECT($C$47&amp;"!$E$4:$E$250"),"&lt;="&amp;G$50,INDIRECT($C$47&amp;"!$E$4:$E$250"),"&gt;="&amp;G$49,INDIRECT($C$47&amp;"!$F$4:$F$250"),$B$1),NA())</f>
        <v>#N/A</v>
      </c>
      <c r="H64" s="62" t="e">
        <f ca="1">IF(H$51&gt;0,COUNTIFS(INDIRECT($H$47&amp;"!$q$4:$q$250"),"NO",INDIRECT($H$47&amp;"!$E$4:$E$250"),"&lt;="&amp;H$50,INDIRECT($H$47&amp;"!$E$4:$E$250"),"&gt;="&amp;H$49,INDIRECT($H$47&amp;"!$F$4:$F$250"),$B$1),NA())</f>
        <v>#N/A</v>
      </c>
      <c r="I64" s="62" t="e">
        <f ca="1">IF(I$51&gt;0,COUNTIFS(INDIRECT($H$47&amp;"!$q$4:$q$250"),"NO",INDIRECT($H$47&amp;"!$E$4:$E$250"),"&lt;="&amp;I$50,INDIRECT($H$47&amp;"!$E$4:$E$250"),"&gt;="&amp;I$49,INDIRECT($H$47&amp;"!$F$4:$F$250"),$B$1),NA())</f>
        <v>#N/A</v>
      </c>
      <c r="J64" s="62" t="e">
        <f ca="1">IF(J$51&gt;0,COUNTIFS(INDIRECT($H$47&amp;"!$q$4:$q$250"),"NO",INDIRECT($H$47&amp;"!$E$4:$E$250"),"&lt;="&amp;J$50,INDIRECT($H$47&amp;"!$E$4:$E$250"),"&gt;="&amp;J$49,INDIRECT($H$47&amp;"!$F$4:$F$250"),$B$1),NA())</f>
        <v>#N/A</v>
      </c>
      <c r="K64" s="62" t="e">
        <f ca="1">IF(K$51&gt;0,COUNTIFS(INDIRECT($H$47&amp;"!$q$4:$q$250"),"NO",INDIRECT($H$47&amp;"!$E$4:$E$250"),"&lt;="&amp;K$50,INDIRECT($H$47&amp;"!$E$4:$E$250"),"&gt;="&amp;K$49,INDIRECT($H$47&amp;"!$F$4:$F$250"),$B$1),NA())</f>
        <v>#N/A</v>
      </c>
      <c r="L64" s="62" t="e">
        <f ca="1">IF(L$51&gt;0,COUNTIFS(INDIRECT($H$47&amp;"!$q$4:$q$250"),"NO",INDIRECT($H$47&amp;"!$E$4:$E$250"),"&lt;="&amp;L$50,INDIRECT($H$47&amp;"!$E$4:$E$250"),"&gt;="&amp;L$49,INDIRECT($H$47&amp;"!$F$4:$F$250"),$B$1),NA())</f>
        <v>#N/A</v>
      </c>
    </row>
    <row r="65" spans="1:12" ht="15.75">
      <c r="A65" s="94"/>
      <c r="B65" s="38" t="str">
        <f>IF(INSTRUCTIONS!$B35="",INSTRUCTIONS!$A35,INSTRUCTIONS!$B35)</f>
        <v xml:space="preserve">Question 11: </v>
      </c>
      <c r="C65" s="62" t="e">
        <f ca="1">IF(C$51&gt;0,COUNTIFS(INDIRECT($C$47&amp;"!$r$4:$r$250"),"NO",INDIRECT($C$47&amp;"!$E$4:$E$250"),"&lt;="&amp;C$50,INDIRECT($C$47&amp;"!$E$4:$E$250"),"&gt;="&amp;C$49,INDIRECT($C$47&amp;"!$F$4:$F$250"),$B$1),NA())</f>
        <v>#N/A</v>
      </c>
      <c r="D65" s="62" t="e">
        <f ca="1">IF(D$51&gt;0,COUNTIFS(INDIRECT($C$47&amp;"!$r$4:$r$250"),"NO",INDIRECT($C$47&amp;"!$E$4:$E$250"),"&lt;="&amp;D$50,INDIRECT($C$47&amp;"!$E$4:$E$250"),"&gt;="&amp;D$49,INDIRECT($C$47&amp;"!$F$4:$F$250"),$B$1),NA())</f>
        <v>#N/A</v>
      </c>
      <c r="E65" s="62" t="e">
        <f ca="1">IF(E$51&gt;0,COUNTIFS(INDIRECT($C$47&amp;"!$r$4:$r$250"),"NO",INDIRECT($C$47&amp;"!$E$4:$E$250"),"&lt;="&amp;E$50,INDIRECT($C$47&amp;"!$E$4:$E$250"),"&gt;="&amp;E$49,INDIRECT($C$47&amp;"!$F$4:$F$250"),$B$1),NA())</f>
        <v>#N/A</v>
      </c>
      <c r="F65" s="62" t="e">
        <f ca="1">IF(F$51&gt;0,COUNTIFS(INDIRECT($C$47&amp;"!$r$4:$r$250"),"NO",INDIRECT($C$47&amp;"!$E$4:$E$250"),"&lt;="&amp;F$50,INDIRECT($C$47&amp;"!$E$4:$E$250"),"&gt;="&amp;F$49,INDIRECT($C$47&amp;"!$F$4:$F$250"),$B$1),NA())</f>
        <v>#N/A</v>
      </c>
      <c r="G65" s="62" t="e">
        <f ca="1">IF(G$51&gt;0,COUNTIFS(INDIRECT($C$47&amp;"!$r$4:$r$250"),"NO",INDIRECT($C$47&amp;"!$E$4:$E$250"),"&lt;="&amp;G$50,INDIRECT($C$47&amp;"!$E$4:$E$250"),"&gt;="&amp;G$49,INDIRECT($C$47&amp;"!$F$4:$F$250"),$B$1),NA())</f>
        <v>#N/A</v>
      </c>
      <c r="H65" s="62" t="e">
        <f ca="1">IF(H$51&gt;0,COUNTIFS(INDIRECT($H$47&amp;"!$r$4:$r$250"),"NO",INDIRECT($H$47&amp;"!$E$4:$E$250"),"&lt;="&amp;H$50,INDIRECT($H$47&amp;"!$E$4:$E$250"),"&gt;="&amp;H$49,INDIRECT($H$47&amp;"!$F$4:$F$250"),$B$1),NA())</f>
        <v>#N/A</v>
      </c>
      <c r="I65" s="62" t="e">
        <f ca="1">IF(I$51&gt;0,COUNTIFS(INDIRECT($H$47&amp;"!$r$4:$r$250"),"NO",INDIRECT($H$47&amp;"!$E$4:$E$250"),"&lt;="&amp;I$50,INDIRECT($H$47&amp;"!$E$4:$E$250"),"&gt;="&amp;I$49,INDIRECT($H$47&amp;"!$F$4:$F$250"),$B$1),NA())</f>
        <v>#N/A</v>
      </c>
      <c r="J65" s="62" t="e">
        <f ca="1">IF(J$51&gt;0,COUNTIFS(INDIRECT($H$47&amp;"!$r$4:$r$250"),"NO",INDIRECT($H$47&amp;"!$E$4:$E$250"),"&lt;="&amp;J$50,INDIRECT($H$47&amp;"!$E$4:$E$250"),"&gt;="&amp;J$49,INDIRECT($H$47&amp;"!$F$4:$F$250"),$B$1),NA())</f>
        <v>#N/A</v>
      </c>
      <c r="K65" s="62" t="e">
        <f ca="1">IF(K$51&gt;0,COUNTIFS(INDIRECT($H$47&amp;"!$r$4:$r$250"),"NO",INDIRECT($H$47&amp;"!$E$4:$E$250"),"&lt;="&amp;K$50,INDIRECT($H$47&amp;"!$E$4:$E$250"),"&gt;="&amp;K$49,INDIRECT($H$47&amp;"!$F$4:$F$250"),$B$1),NA())</f>
        <v>#N/A</v>
      </c>
      <c r="L65" s="62" t="e">
        <f ca="1">IF(L$51&gt;0,COUNTIFS(INDIRECT($H$47&amp;"!$r$4:$r$250"),"NO",INDIRECT($H$47&amp;"!$E$4:$E$250"),"&lt;="&amp;L$50,INDIRECT($H$47&amp;"!$E$4:$E$250"),"&gt;="&amp;L$49,INDIRECT($H$47&amp;"!$F$4:$F$250"),$B$1),NA())</f>
        <v>#N/A</v>
      </c>
    </row>
    <row r="66" spans="1:12" ht="15.75">
      <c r="A66" s="94"/>
      <c r="B66" s="38" t="str">
        <f>IF(INSTRUCTIONS!$B36="",INSTRUCTIONS!$A36,INSTRUCTIONS!$B36)</f>
        <v xml:space="preserve">Question 12: </v>
      </c>
      <c r="C66" s="62" t="e">
        <f ca="1">IF(C$51&gt;0,COUNTIFS(INDIRECT($C$47&amp;"!$s$4:$s$250"),"NO",INDIRECT($C$47&amp;"!$E$4:$E$250"),"&lt;="&amp;C$50,INDIRECT($C$47&amp;"!$E$4:$E$250"),"&gt;="&amp;C$49,INDIRECT($C$47&amp;"!$F$4:$F$250"),$B$1),NA())</f>
        <v>#N/A</v>
      </c>
      <c r="D66" s="62" t="e">
        <f ca="1">IF(D$51&gt;0,COUNTIFS(INDIRECT($C$47&amp;"!$s$4:$s$250"),"NO",INDIRECT($C$47&amp;"!$E$4:$E$250"),"&lt;="&amp;D$50,INDIRECT($C$47&amp;"!$E$4:$E$250"),"&gt;="&amp;D$49,INDIRECT($C$47&amp;"!$F$4:$F$250"),$B$1),NA())</f>
        <v>#N/A</v>
      </c>
      <c r="E66" s="62" t="e">
        <f ca="1">IF(E$51&gt;0,COUNTIFS(INDIRECT($C$47&amp;"!$s$4:$s$250"),"NO",INDIRECT($C$47&amp;"!$E$4:$E$250"),"&lt;="&amp;E$50,INDIRECT($C$47&amp;"!$E$4:$E$250"),"&gt;="&amp;E$49,INDIRECT($C$47&amp;"!$F$4:$F$250"),$B$1),NA())</f>
        <v>#N/A</v>
      </c>
      <c r="F66" s="62" t="e">
        <f ca="1">IF(F$51&gt;0,COUNTIFS(INDIRECT($C$47&amp;"!$s$4:$s$250"),"NO",INDIRECT($C$47&amp;"!$E$4:$E$250"),"&lt;="&amp;F$50,INDIRECT($C$47&amp;"!$E$4:$E$250"),"&gt;="&amp;F$49,INDIRECT($C$47&amp;"!$F$4:$F$250"),$B$1),NA())</f>
        <v>#N/A</v>
      </c>
      <c r="G66" s="62" t="e">
        <f ca="1">IF(G$51&gt;0,COUNTIFS(INDIRECT($C$47&amp;"!$s$4:$s$250"),"NO",INDIRECT($C$47&amp;"!$E$4:$E$250"),"&lt;="&amp;G$50,INDIRECT($C$47&amp;"!$E$4:$E$250"),"&gt;="&amp;G$49,INDIRECT($C$47&amp;"!$F$4:$F$250"),$B$1),NA())</f>
        <v>#N/A</v>
      </c>
      <c r="H66" s="62" t="e">
        <f ca="1">IF(H$51&gt;0,COUNTIFS(INDIRECT($H$47&amp;"!$s$4:$s$250"),"NO",INDIRECT($H$47&amp;"!$E$4:$E$250"),"&lt;="&amp;H$50,INDIRECT($H$47&amp;"!$E$4:$E$250"),"&gt;="&amp;H$49,INDIRECT($H$47&amp;"!$F$4:$F$250"),$B$1),NA())</f>
        <v>#N/A</v>
      </c>
      <c r="I66" s="62" t="e">
        <f ca="1">IF(I$51&gt;0,COUNTIFS(INDIRECT($H$47&amp;"!$s$4:$s$250"),"NO",INDIRECT($H$47&amp;"!$E$4:$E$250"),"&lt;="&amp;I$50,INDIRECT($H$47&amp;"!$E$4:$E$250"),"&gt;="&amp;I$49,INDIRECT($H$47&amp;"!$F$4:$F$250"),$B$1),NA())</f>
        <v>#N/A</v>
      </c>
      <c r="J66" s="62" t="e">
        <f ca="1">IF(J$51&gt;0,COUNTIFS(INDIRECT($H$47&amp;"!$s$4:$s$250"),"NO",INDIRECT($H$47&amp;"!$E$4:$E$250"),"&lt;="&amp;J$50,INDIRECT($H$47&amp;"!$E$4:$E$250"),"&gt;="&amp;J$49,INDIRECT($H$47&amp;"!$F$4:$F$250"),$B$1),NA())</f>
        <v>#N/A</v>
      </c>
      <c r="K66" s="62" t="e">
        <f ca="1">IF(K$51&gt;0,COUNTIFS(INDIRECT($H$47&amp;"!$s$4:$s$250"),"NO",INDIRECT($H$47&amp;"!$E$4:$E$250"),"&lt;="&amp;K$50,INDIRECT($H$47&amp;"!$E$4:$E$250"),"&gt;="&amp;K$49,INDIRECT($H$47&amp;"!$F$4:$F$250"),$B$1),NA())</f>
        <v>#N/A</v>
      </c>
      <c r="L66" s="62" t="e">
        <f ca="1">IF(L$51&gt;0,COUNTIFS(INDIRECT($H$47&amp;"!$s$4:$s$250"),"NO",INDIRECT($H$47&amp;"!$E$4:$E$250"),"&lt;="&amp;L$50,INDIRECT($H$47&amp;"!$E$4:$E$250"),"&gt;="&amp;L$49,INDIRECT($H$47&amp;"!$F$4:$F$250"),$B$1),NA())</f>
        <v>#N/A</v>
      </c>
    </row>
    <row r="67" spans="1:12" ht="15.75">
      <c r="A67" s="94"/>
      <c r="B67" s="38" t="str">
        <f>IF(INSTRUCTIONS!$B37="",INSTRUCTIONS!$A37,INSTRUCTIONS!$B37)</f>
        <v xml:space="preserve">Question 13: </v>
      </c>
      <c r="C67" s="62" t="e">
        <f ca="1">IF(C$51&gt;0,COUNTIFS(INDIRECT($C$47&amp;"!$t$4:$t$250"),"NO",INDIRECT($C$47&amp;"!$E$4:$E$250"),"&lt;="&amp;C$50,INDIRECT($C$47&amp;"!$E$4:$E$250"),"&gt;="&amp;C$49,INDIRECT($C$47&amp;"!$F$4:$F$250"),$B$1),NA())</f>
        <v>#N/A</v>
      </c>
      <c r="D67" s="62" t="e">
        <f ca="1">IF(D$51&gt;0,COUNTIFS(INDIRECT($C$47&amp;"!$t$4:$t$250"),"NO",INDIRECT($C$47&amp;"!$E$4:$E$250"),"&lt;="&amp;D$50,INDIRECT($C$47&amp;"!$E$4:$E$250"),"&gt;="&amp;D$49,INDIRECT($C$47&amp;"!$F$4:$F$250"),$B$1),NA())</f>
        <v>#N/A</v>
      </c>
      <c r="E67" s="62" t="e">
        <f ca="1">IF(E$51&gt;0,COUNTIFS(INDIRECT($C$47&amp;"!$t$4:$t$250"),"NO",INDIRECT($C$47&amp;"!$E$4:$E$250"),"&lt;="&amp;E$50,INDIRECT($C$47&amp;"!$E$4:$E$250"),"&gt;="&amp;E$49,INDIRECT($C$47&amp;"!$F$4:$F$250"),$B$1),NA())</f>
        <v>#N/A</v>
      </c>
      <c r="F67" s="62" t="e">
        <f ca="1">IF(F$51&gt;0,COUNTIFS(INDIRECT($C$47&amp;"!$t$4:$t$250"),"NO",INDIRECT($C$47&amp;"!$E$4:$E$250"),"&lt;="&amp;F$50,INDIRECT($C$47&amp;"!$E$4:$E$250"),"&gt;="&amp;F$49,INDIRECT($C$47&amp;"!$F$4:$F$250"),$B$1),NA())</f>
        <v>#N/A</v>
      </c>
      <c r="G67" s="62" t="e">
        <f ca="1">IF(G$51&gt;0,COUNTIFS(INDIRECT($C$47&amp;"!$t$4:$t$250"),"NO",INDIRECT($C$47&amp;"!$E$4:$E$250"),"&lt;="&amp;G$50,INDIRECT($C$47&amp;"!$E$4:$E$250"),"&gt;="&amp;G$49,INDIRECT($C$47&amp;"!$F$4:$F$250"),$B$1),NA())</f>
        <v>#N/A</v>
      </c>
      <c r="H67" s="62" t="e">
        <f ca="1">IF(H$51&gt;0,COUNTIFS(INDIRECT($H$47&amp;"!$t$4:$t$250"),"NO",INDIRECT($H$47&amp;"!$E$4:$E$250"),"&lt;="&amp;H$50,INDIRECT($H$47&amp;"!$E$4:$E$250"),"&gt;="&amp;H$49,INDIRECT($H$47&amp;"!$F$4:$F$250"),$B$1),NA())</f>
        <v>#N/A</v>
      </c>
      <c r="I67" s="62" t="e">
        <f ca="1">IF(I$51&gt;0,COUNTIFS(INDIRECT($H$47&amp;"!$t$4:$t$250"),"NO",INDIRECT($H$47&amp;"!$E$4:$E$250"),"&lt;="&amp;I$50,INDIRECT($H$47&amp;"!$E$4:$E$250"),"&gt;="&amp;I$49,INDIRECT($H$47&amp;"!$F$4:$F$250"),$B$1),NA())</f>
        <v>#N/A</v>
      </c>
      <c r="J67" s="62" t="e">
        <f ca="1">IF(J$51&gt;0,COUNTIFS(INDIRECT($H$47&amp;"!$t$4:$t$250"),"NO",INDIRECT($H$47&amp;"!$E$4:$E$250"),"&lt;="&amp;J$50,INDIRECT($H$47&amp;"!$E$4:$E$250"),"&gt;="&amp;J$49,INDIRECT($H$47&amp;"!$F$4:$F$250"),$B$1),NA())</f>
        <v>#N/A</v>
      </c>
      <c r="K67" s="62" t="e">
        <f ca="1">IF(K$51&gt;0,COUNTIFS(INDIRECT($H$47&amp;"!$t$4:$t$250"),"NO",INDIRECT($H$47&amp;"!$E$4:$E$250"),"&lt;="&amp;K$50,INDIRECT($H$47&amp;"!$E$4:$E$250"),"&gt;="&amp;K$49,INDIRECT($H$47&amp;"!$F$4:$F$250"),$B$1),NA())</f>
        <v>#N/A</v>
      </c>
      <c r="L67" s="62" t="e">
        <f ca="1">IF(L$51&gt;0,COUNTIFS(INDIRECT($H$47&amp;"!$t$4:$t$250"),"NO",INDIRECT($H$47&amp;"!$E$4:$E$250"),"&lt;="&amp;L$50,INDIRECT($H$47&amp;"!$E$4:$E$250"),"&gt;="&amp;L$49,INDIRECT($H$47&amp;"!$F$4:$F$250"),$B$1),NA())</f>
        <v>#N/A</v>
      </c>
    </row>
    <row r="68" spans="1:12" ht="15.75">
      <c r="A68" s="94"/>
      <c r="B68" s="38" t="str">
        <f>IF(INSTRUCTIONS!$B38="",INSTRUCTIONS!$A38,INSTRUCTIONS!$B38)</f>
        <v xml:space="preserve">Question 14: </v>
      </c>
      <c r="C68" s="62" t="e">
        <f ca="1">IF(C$51&gt;0,COUNTIFS(INDIRECT($C$47&amp;"!$u$4:$u$250"),"NO",INDIRECT($C$47&amp;"!$E$4:$E$250"),"&lt;="&amp;C$50,INDIRECT($C$47&amp;"!$E$4:$E$250"),"&gt;="&amp;C$49,INDIRECT($C$47&amp;"!$F$4:$F$250"),$B$1),NA())</f>
        <v>#N/A</v>
      </c>
      <c r="D68" s="62" t="e">
        <f ca="1">IF(D$51&gt;0,COUNTIFS(INDIRECT($C$47&amp;"!$u$4:$u$250"),"NO",INDIRECT($C$47&amp;"!$E$4:$E$250"),"&lt;="&amp;D$50,INDIRECT($C$47&amp;"!$E$4:$E$250"),"&gt;="&amp;D$49,INDIRECT($C$47&amp;"!$F$4:$F$250"),$B$1),NA())</f>
        <v>#N/A</v>
      </c>
      <c r="E68" s="62" t="e">
        <f ca="1">IF(E$51&gt;0,COUNTIFS(INDIRECT($C$47&amp;"!$u$4:$u$250"),"NO",INDIRECT($C$47&amp;"!$E$4:$E$250"),"&lt;="&amp;E$50,INDIRECT($C$47&amp;"!$E$4:$E$250"),"&gt;="&amp;E$49,INDIRECT($C$47&amp;"!$F$4:$F$250"),$B$1),NA())</f>
        <v>#N/A</v>
      </c>
      <c r="F68" s="62" t="e">
        <f ca="1">IF(F$51&gt;0,COUNTIFS(INDIRECT($C$47&amp;"!$u$4:$u$250"),"NO",INDIRECT($C$47&amp;"!$E$4:$E$250"),"&lt;="&amp;F$50,INDIRECT($C$47&amp;"!$E$4:$E$250"),"&gt;="&amp;F$49,INDIRECT($C$47&amp;"!$F$4:$F$250"),$B$1),NA())</f>
        <v>#N/A</v>
      </c>
      <c r="G68" s="62" t="e">
        <f ca="1">IF(G$51&gt;0,COUNTIFS(INDIRECT($C$47&amp;"!$u$4:$u$250"),"NO",INDIRECT($C$47&amp;"!$E$4:$E$250"),"&lt;="&amp;G$50,INDIRECT($C$47&amp;"!$E$4:$E$250"),"&gt;="&amp;G$49,INDIRECT($C$47&amp;"!$F$4:$F$250"),$B$1),NA())</f>
        <v>#N/A</v>
      </c>
      <c r="H68" s="62" t="e">
        <f ca="1">IF(H$51&gt;0,COUNTIFS(INDIRECT($H$47&amp;"!$u$4:$u$250"),"NO",INDIRECT($H$47&amp;"!$E$4:$E$250"),"&lt;="&amp;H$50,INDIRECT($H$47&amp;"!$E$4:$E$250"),"&gt;="&amp;H$49,INDIRECT($H$47&amp;"!$F$4:$F$250"),$B$1),NA())</f>
        <v>#N/A</v>
      </c>
      <c r="I68" s="62" t="e">
        <f ca="1">IF(I$51&gt;0,COUNTIFS(INDIRECT($H$47&amp;"!$u$4:$u$250"),"NO",INDIRECT($H$47&amp;"!$E$4:$E$250"),"&lt;="&amp;I$50,INDIRECT($H$47&amp;"!$E$4:$E$250"),"&gt;="&amp;I$49,INDIRECT($H$47&amp;"!$F$4:$F$250"),$B$1),NA())</f>
        <v>#N/A</v>
      </c>
      <c r="J68" s="62" t="e">
        <f ca="1">IF(J$51&gt;0,COUNTIFS(INDIRECT($H$47&amp;"!$u$4:$u$250"),"NO",INDIRECT($H$47&amp;"!$E$4:$E$250"),"&lt;="&amp;J$50,INDIRECT($H$47&amp;"!$E$4:$E$250"),"&gt;="&amp;J$49,INDIRECT($H$47&amp;"!$F$4:$F$250"),$B$1),NA())</f>
        <v>#N/A</v>
      </c>
      <c r="K68" s="62" t="e">
        <f ca="1">IF(K$51&gt;0,COUNTIFS(INDIRECT($H$47&amp;"!$u$4:$u$250"),"NO",INDIRECT($H$47&amp;"!$E$4:$E$250"),"&lt;="&amp;K$50,INDIRECT($H$47&amp;"!$E$4:$E$250"),"&gt;="&amp;K$49,INDIRECT($H$47&amp;"!$F$4:$F$250"),$B$1),NA())</f>
        <v>#N/A</v>
      </c>
      <c r="L68" s="62" t="e">
        <f ca="1">IF(L$51&gt;0,COUNTIFS(INDIRECT($H$47&amp;"!$u$4:$u$250"),"NO",INDIRECT($H$47&amp;"!$E$4:$E$250"),"&lt;="&amp;L$50,INDIRECT($H$47&amp;"!$E$4:$E$250"),"&gt;="&amp;L$49,INDIRECT($H$47&amp;"!$F$4:$F$250"),$B$1),NA())</f>
        <v>#N/A</v>
      </c>
    </row>
    <row r="69" spans="1:12" ht="15.75">
      <c r="A69" s="94"/>
      <c r="B69" s="38" t="str">
        <f>IF(INSTRUCTIONS!$B39="",INSTRUCTIONS!$A39,INSTRUCTIONS!$B39)</f>
        <v xml:space="preserve">Question 15: </v>
      </c>
      <c r="C69" s="62" t="e">
        <f ca="1">IF(C$51&gt;0,COUNTIFS(INDIRECT($C$47&amp;"!$v$4:$v$250"),"NO",INDIRECT($C$47&amp;"!$E$4:$E$250"),"&lt;="&amp;C$50,INDIRECT($C$47&amp;"!$E$4:$E$250"),"&gt;="&amp;C$49,INDIRECT($C$47&amp;"!$F$4:$F$250"),$B$1),NA())</f>
        <v>#N/A</v>
      </c>
      <c r="D69" s="62" t="e">
        <f ca="1">IF(D$51&gt;0,COUNTIFS(INDIRECT($C$47&amp;"!$v$4:$v$250"),"NO",INDIRECT($C$47&amp;"!$E$4:$E$250"),"&lt;="&amp;D$50,INDIRECT($C$47&amp;"!$E$4:$E$250"),"&gt;="&amp;D$49,INDIRECT($C$47&amp;"!$F$4:$F$250"),$B$1),NA())</f>
        <v>#N/A</v>
      </c>
      <c r="E69" s="62" t="e">
        <f ca="1">IF(E$51&gt;0,COUNTIFS(INDIRECT($C$47&amp;"!$v$4:$v$250"),"NO",INDIRECT($C$47&amp;"!$E$4:$E$250"),"&lt;="&amp;E$50,INDIRECT($C$47&amp;"!$E$4:$E$250"),"&gt;="&amp;E$49,INDIRECT($C$47&amp;"!$F$4:$F$250"),$B$1),NA())</f>
        <v>#N/A</v>
      </c>
      <c r="F69" s="62" t="e">
        <f ca="1">IF(F$51&gt;0,COUNTIFS(INDIRECT($C$47&amp;"!$v$4:$v$250"),"NO",INDIRECT($C$47&amp;"!$E$4:$E$250"),"&lt;="&amp;F$50,INDIRECT($C$47&amp;"!$E$4:$E$250"),"&gt;="&amp;F$49,INDIRECT($C$47&amp;"!$F$4:$F$250"),$B$1),NA())</f>
        <v>#N/A</v>
      </c>
      <c r="G69" s="62" t="e">
        <f ca="1">IF(G$51&gt;0,COUNTIFS(INDIRECT($C$47&amp;"!$v$4:$v$250"),"NO",INDIRECT($C$47&amp;"!$E$4:$E$250"),"&lt;="&amp;G$50,INDIRECT($C$47&amp;"!$E$4:$E$250"),"&gt;="&amp;G$49,INDIRECT($C$47&amp;"!$F$4:$F$250"),$B$1),NA())</f>
        <v>#N/A</v>
      </c>
      <c r="H69" s="62" t="e">
        <f ca="1">IF(H$51&gt;0,COUNTIFS(INDIRECT($H$47&amp;"!$v$4:$v$250"),"NO",INDIRECT($H$47&amp;"!$E$4:$E$250"),"&lt;="&amp;H$50,INDIRECT($H$47&amp;"!$E$4:$E$250"),"&gt;="&amp;H$49,INDIRECT($H$47&amp;"!$F$4:$F$250"),$B$1),NA())</f>
        <v>#N/A</v>
      </c>
      <c r="I69" s="62" t="e">
        <f ca="1">IF(I$51&gt;0,COUNTIFS(INDIRECT($H$47&amp;"!$v$4:$v$250"),"NO",INDIRECT($H$47&amp;"!$E$4:$E$250"),"&lt;="&amp;I$50,INDIRECT($H$47&amp;"!$E$4:$E$250"),"&gt;="&amp;I$49,INDIRECT($H$47&amp;"!$F$4:$F$250"),$B$1),NA())</f>
        <v>#N/A</v>
      </c>
      <c r="J69" s="62" t="e">
        <f ca="1">IF(J$51&gt;0,COUNTIFS(INDIRECT($H$47&amp;"!$v$4:$v$250"),"NO",INDIRECT($H$47&amp;"!$E$4:$E$250"),"&lt;="&amp;J$50,INDIRECT($H$47&amp;"!$E$4:$E$250"),"&gt;="&amp;J$49,INDIRECT($H$47&amp;"!$F$4:$F$250"),$B$1),NA())</f>
        <v>#N/A</v>
      </c>
      <c r="K69" s="62" t="e">
        <f ca="1">IF(K$51&gt;0,COUNTIFS(INDIRECT($H$47&amp;"!$v$4:$v$250"),"NO",INDIRECT($H$47&amp;"!$E$4:$E$250"),"&lt;="&amp;K$50,INDIRECT($H$47&amp;"!$E$4:$E$250"),"&gt;="&amp;K$49,INDIRECT($H$47&amp;"!$F$4:$F$250"),$B$1),NA())</f>
        <v>#N/A</v>
      </c>
      <c r="L69" s="62" t="e">
        <f ca="1">IF(L$51&gt;0,COUNTIFS(INDIRECT($H$47&amp;"!$v$4:$v$250"),"NO",INDIRECT($H$47&amp;"!$E$4:$E$250"),"&lt;="&amp;L$50,INDIRECT($H$47&amp;"!$E$4:$E$250"),"&gt;="&amp;L$49,INDIRECT($H$47&amp;"!$F$4:$F$250"),$B$1),NA())</f>
        <v>#N/A</v>
      </c>
    </row>
    <row r="70" spans="1:12" ht="15.75">
      <c r="A70" s="94"/>
      <c r="B70" s="38" t="str">
        <f>IF(INSTRUCTIONS!$B40="",INSTRUCTIONS!$A40,INSTRUCTIONS!$B40)</f>
        <v xml:space="preserve">Question 16: </v>
      </c>
      <c r="C70" s="62" t="e">
        <f ca="1">IF(C$51&gt;0,COUNTIFS(INDIRECT($C$47&amp;"!$w$4:$w$250"),"NO",INDIRECT($C$47&amp;"!$E$4:$E$250"),"&lt;="&amp;C$50,INDIRECT($C$47&amp;"!$E$4:$E$250"),"&gt;="&amp;C$49,INDIRECT($C$47&amp;"!$F$4:$F$250"),$B$1),NA())</f>
        <v>#N/A</v>
      </c>
      <c r="D70" s="62" t="e">
        <f ca="1">IF(D$51&gt;0,COUNTIFS(INDIRECT($C$47&amp;"!$w$4:$w$250"),"NO",INDIRECT($C$47&amp;"!$E$4:$E$250"),"&lt;="&amp;D$50,INDIRECT($C$47&amp;"!$E$4:$E$250"),"&gt;="&amp;D$49,INDIRECT($C$47&amp;"!$F$4:$F$250"),$B$1),NA())</f>
        <v>#N/A</v>
      </c>
      <c r="E70" s="62" t="e">
        <f ca="1">IF(E$51&gt;0,COUNTIFS(INDIRECT($C$47&amp;"!$w$4:$w$250"),"NO",INDIRECT($C$47&amp;"!$E$4:$E$250"),"&lt;="&amp;E$50,INDIRECT($C$47&amp;"!$E$4:$E$250"),"&gt;="&amp;E$49,INDIRECT($C$47&amp;"!$F$4:$F$250"),$B$1),NA())</f>
        <v>#N/A</v>
      </c>
      <c r="F70" s="62" t="e">
        <f ca="1">IF(F$51&gt;0,COUNTIFS(INDIRECT($C$47&amp;"!$w$4:$w$250"),"NO",INDIRECT($C$47&amp;"!$E$4:$E$250"),"&lt;="&amp;F$50,INDIRECT($C$47&amp;"!$E$4:$E$250"),"&gt;="&amp;F$49,INDIRECT($C$47&amp;"!$F$4:$F$250"),$B$1),NA())</f>
        <v>#N/A</v>
      </c>
      <c r="G70" s="62" t="e">
        <f ca="1">IF(G$51&gt;0,COUNTIFS(INDIRECT($C$47&amp;"!$w$4:$w$250"),"NO",INDIRECT($C$47&amp;"!$E$4:$E$250"),"&lt;="&amp;G$50,INDIRECT($C$47&amp;"!$E$4:$E$250"),"&gt;="&amp;G$49,INDIRECT($C$47&amp;"!$F$4:$F$250"),$B$1),NA())</f>
        <v>#N/A</v>
      </c>
      <c r="H70" s="62" t="e">
        <f ca="1">IF(H$51&gt;0,COUNTIFS(INDIRECT($H$47&amp;"!$w$4:$w$250"),"NO",INDIRECT($H$47&amp;"!$E$4:$E$250"),"&lt;="&amp;H$50,INDIRECT($H$47&amp;"!$E$4:$E$250"),"&gt;="&amp;H$49,INDIRECT($H$47&amp;"!$F$4:$F$250"),$B$1),NA())</f>
        <v>#N/A</v>
      </c>
      <c r="I70" s="62" t="e">
        <f ca="1">IF(I$51&gt;0,COUNTIFS(INDIRECT($H$47&amp;"!$w$4:$w$250"),"NO",INDIRECT($H$47&amp;"!$E$4:$E$250"),"&lt;="&amp;I$50,INDIRECT($H$47&amp;"!$E$4:$E$250"),"&gt;="&amp;I$49,INDIRECT($H$47&amp;"!$F$4:$F$250"),$B$1),NA())</f>
        <v>#N/A</v>
      </c>
      <c r="J70" s="62" t="e">
        <f ca="1">IF(J$51&gt;0,COUNTIFS(INDIRECT($H$47&amp;"!$w$4:$w$250"),"NO",INDIRECT($H$47&amp;"!$E$4:$E$250"),"&lt;="&amp;J$50,INDIRECT($H$47&amp;"!$E$4:$E$250"),"&gt;="&amp;J$49,INDIRECT($H$47&amp;"!$F$4:$F$250"),$B$1),NA())</f>
        <v>#N/A</v>
      </c>
      <c r="K70" s="62" t="e">
        <f ca="1">IF(K$51&gt;0,COUNTIFS(INDIRECT($H$47&amp;"!$w$4:$w$250"),"NO",INDIRECT($H$47&amp;"!$E$4:$E$250"),"&lt;="&amp;K$50,INDIRECT($H$47&amp;"!$E$4:$E$250"),"&gt;="&amp;K$49,INDIRECT($H$47&amp;"!$F$4:$F$250"),$B$1),NA())</f>
        <v>#N/A</v>
      </c>
      <c r="L70" s="62" t="e">
        <f ca="1">IF(L$51&gt;0,COUNTIFS(INDIRECT($H$47&amp;"!$w$4:$w$250"),"NO",INDIRECT($H$47&amp;"!$E$4:$E$250"),"&lt;="&amp;L$50,INDIRECT($H$47&amp;"!$E$4:$E$250"),"&gt;="&amp;L$49,INDIRECT($H$47&amp;"!$F$4:$F$250"),$B$1),NA())</f>
        <v>#N/A</v>
      </c>
    </row>
    <row r="71" spans="1:12" ht="15.75">
      <c r="A71" s="94"/>
      <c r="B71" s="38" t="str">
        <f>IF(INSTRUCTIONS!$B41="",INSTRUCTIONS!$A41,INSTRUCTIONS!$B41)</f>
        <v xml:space="preserve">Question 17: </v>
      </c>
      <c r="C71" s="62" t="e">
        <f ca="1">IF(C$51&gt;0,COUNTIFS(INDIRECT($C$47&amp;"!$x$4:$x$250"),"NO",INDIRECT($C$47&amp;"!$E$4:$E$250"),"&lt;="&amp;C$50,INDIRECT($C$47&amp;"!$E$4:$E$250"),"&gt;="&amp;C$49,INDIRECT($C$47&amp;"!$F$4:$F$250"),$B$1),NA())</f>
        <v>#N/A</v>
      </c>
      <c r="D71" s="62" t="e">
        <f ca="1">IF(D$51&gt;0,COUNTIFS(INDIRECT($C$47&amp;"!$x$4:$x$250"),"NO",INDIRECT($C$47&amp;"!$E$4:$E$250"),"&lt;="&amp;D$50,INDIRECT($C$47&amp;"!$E$4:$E$250"),"&gt;="&amp;D$49,INDIRECT($C$47&amp;"!$F$4:$F$250"),$B$1),NA())</f>
        <v>#N/A</v>
      </c>
      <c r="E71" s="62" t="e">
        <f ca="1">IF(E$51&gt;0,COUNTIFS(INDIRECT($C$47&amp;"!$x$4:$x$250"),"NO",INDIRECT($C$47&amp;"!$E$4:$E$250"),"&lt;="&amp;E$50,INDIRECT($C$47&amp;"!$E$4:$E$250"),"&gt;="&amp;E$49,INDIRECT($C$47&amp;"!$F$4:$F$250"),$B$1),NA())</f>
        <v>#N/A</v>
      </c>
      <c r="F71" s="62" t="e">
        <f ca="1">IF(F$51&gt;0,COUNTIFS(INDIRECT($C$47&amp;"!$x$4:$x$250"),"NO",INDIRECT($C$47&amp;"!$E$4:$E$250"),"&lt;="&amp;F$50,INDIRECT($C$47&amp;"!$E$4:$E$250"),"&gt;="&amp;F$49,INDIRECT($C$47&amp;"!$F$4:$F$250"),$B$1),NA())</f>
        <v>#N/A</v>
      </c>
      <c r="G71" s="62" t="e">
        <f ca="1">IF(G$51&gt;0,COUNTIFS(INDIRECT($C$47&amp;"!$x$4:$x$250"),"NO",INDIRECT($C$47&amp;"!$E$4:$E$250"),"&lt;="&amp;G$50,INDIRECT($C$47&amp;"!$E$4:$E$250"),"&gt;="&amp;G$49,INDIRECT($C$47&amp;"!$F$4:$F$250"),$B$1),NA())</f>
        <v>#N/A</v>
      </c>
      <c r="H71" s="62" t="e">
        <f ca="1">IF(H$51&gt;0,COUNTIFS(INDIRECT($H$47&amp;"!$x$4:$x$250"),"NO",INDIRECT($H$47&amp;"!$E$4:$E$250"),"&lt;="&amp;H$50,INDIRECT($H$47&amp;"!$E$4:$E$250"),"&gt;="&amp;H$49,INDIRECT($H$47&amp;"!$F$4:$F$250"),$B$1),NA())</f>
        <v>#N/A</v>
      </c>
      <c r="I71" s="62" t="e">
        <f ca="1">IF(I$51&gt;0,COUNTIFS(INDIRECT($H$47&amp;"!$x$4:$x$250"),"NO",INDIRECT($H$47&amp;"!$E$4:$E$250"),"&lt;="&amp;I$50,INDIRECT($H$47&amp;"!$E$4:$E$250"),"&gt;="&amp;I$49,INDIRECT($H$47&amp;"!$F$4:$F$250"),$B$1),NA())</f>
        <v>#N/A</v>
      </c>
      <c r="J71" s="62" t="e">
        <f ca="1">IF(J$51&gt;0,COUNTIFS(INDIRECT($H$47&amp;"!$x$4:$x$250"),"NO",INDIRECT($H$47&amp;"!$E$4:$E$250"),"&lt;="&amp;J$50,INDIRECT($H$47&amp;"!$E$4:$E$250"),"&gt;="&amp;J$49,INDIRECT($H$47&amp;"!$F$4:$F$250"),$B$1),NA())</f>
        <v>#N/A</v>
      </c>
      <c r="K71" s="62" t="e">
        <f ca="1">IF(K$51&gt;0,COUNTIFS(INDIRECT($H$47&amp;"!$x$4:$x$250"),"NO",INDIRECT($H$47&amp;"!$E$4:$E$250"),"&lt;="&amp;K$50,INDIRECT($H$47&amp;"!$E$4:$E$250"),"&gt;="&amp;K$49,INDIRECT($H$47&amp;"!$F$4:$F$250"),$B$1),NA())</f>
        <v>#N/A</v>
      </c>
      <c r="L71" s="62" t="e">
        <f ca="1">IF(L$51&gt;0,COUNTIFS(INDIRECT($H$47&amp;"!$x$4:$x$250"),"NO",INDIRECT($H$47&amp;"!$E$4:$E$250"),"&lt;="&amp;L$50,INDIRECT($H$47&amp;"!$E$4:$E$250"),"&gt;="&amp;L$49,INDIRECT($H$47&amp;"!$F$4:$F$250"),$B$1),NA())</f>
        <v>#N/A</v>
      </c>
    </row>
    <row r="72" spans="1:12" ht="15.75">
      <c r="A72" s="94"/>
      <c r="B72" s="38" t="str">
        <f>IF(INSTRUCTIONS!$B42="",INSTRUCTIONS!$A42,INSTRUCTIONS!$B42)</f>
        <v xml:space="preserve">Question 18: </v>
      </c>
      <c r="C72" s="62" t="e">
        <f ca="1">IF(C$51&gt;0,COUNTIFS(INDIRECT($C$47&amp;"!$y$4:$y$250"),"NO",INDIRECT($C$47&amp;"!$E$4:$E$250"),"&lt;="&amp;C$50,INDIRECT($C$47&amp;"!$E$4:$E$250"),"&gt;="&amp;C$49,INDIRECT($C$47&amp;"!$F$4:$F$250"),$B$1),NA())</f>
        <v>#N/A</v>
      </c>
      <c r="D72" s="62" t="e">
        <f ca="1">IF(D$51&gt;0,COUNTIFS(INDIRECT($C$47&amp;"!$y$4:$y$250"),"NO",INDIRECT($C$47&amp;"!$E$4:$E$250"),"&lt;="&amp;D$50,INDIRECT($C$47&amp;"!$E$4:$E$250"),"&gt;="&amp;D$49,INDIRECT($C$47&amp;"!$F$4:$F$250"),$B$1),NA())</f>
        <v>#N/A</v>
      </c>
      <c r="E72" s="62" t="e">
        <f ca="1">IF(E$51&gt;0,COUNTIFS(INDIRECT($C$47&amp;"!$y$4:$y$250"),"NO",INDIRECT($C$47&amp;"!$E$4:$E$250"),"&lt;="&amp;E$50,INDIRECT($C$47&amp;"!$E$4:$E$250"),"&gt;="&amp;E$49,INDIRECT($C$47&amp;"!$F$4:$F$250"),$B$1),NA())</f>
        <v>#N/A</v>
      </c>
      <c r="F72" s="62" t="e">
        <f ca="1">IF(F$51&gt;0,COUNTIFS(INDIRECT($C$47&amp;"!$y$4:$y$250"),"NO",INDIRECT($C$47&amp;"!$E$4:$E$250"),"&lt;="&amp;F$50,INDIRECT($C$47&amp;"!$E$4:$E$250"),"&gt;="&amp;F$49,INDIRECT($C$47&amp;"!$F$4:$F$250"),$B$1),NA())</f>
        <v>#N/A</v>
      </c>
      <c r="G72" s="62" t="e">
        <f ca="1">IF(G$51&gt;0,COUNTIFS(INDIRECT($C$47&amp;"!$y$4:$y$250"),"NO",INDIRECT($C$47&amp;"!$E$4:$E$250"),"&lt;="&amp;G$50,INDIRECT($C$47&amp;"!$E$4:$E$250"),"&gt;="&amp;G$49,INDIRECT($C$47&amp;"!$F$4:$F$250"),$B$1),NA())</f>
        <v>#N/A</v>
      </c>
      <c r="H72" s="62" t="e">
        <f ca="1">IF(H$51&gt;0,COUNTIFS(INDIRECT($H$47&amp;"!$y$4:$y$250"),"NO",INDIRECT($H$47&amp;"!$E$4:$E$250"),"&lt;="&amp;H$50,INDIRECT($H$47&amp;"!$E$4:$E$250"),"&gt;="&amp;H$49,INDIRECT($H$47&amp;"!$F$4:$F$250"),$B$1),NA())</f>
        <v>#N/A</v>
      </c>
      <c r="I72" s="62" t="e">
        <f ca="1">IF(I$51&gt;0,COUNTIFS(INDIRECT($H$47&amp;"!$y$4:$y$250"),"NO",INDIRECT($H$47&amp;"!$E$4:$E$250"),"&lt;="&amp;I$50,INDIRECT($H$47&amp;"!$E$4:$E$250"),"&gt;="&amp;I$49,INDIRECT($H$47&amp;"!$F$4:$F$250"),$B$1),NA())</f>
        <v>#N/A</v>
      </c>
      <c r="J72" s="62" t="e">
        <f ca="1">IF(J$51&gt;0,COUNTIFS(INDIRECT($H$47&amp;"!$y$4:$y$250"),"NO",INDIRECT($H$47&amp;"!$E$4:$E$250"),"&lt;="&amp;J$50,INDIRECT($H$47&amp;"!$E$4:$E$250"),"&gt;="&amp;J$49,INDIRECT($H$47&amp;"!$F$4:$F$250"),$B$1),NA())</f>
        <v>#N/A</v>
      </c>
      <c r="K72" s="62" t="e">
        <f ca="1">IF(K$51&gt;0,COUNTIFS(INDIRECT($H$47&amp;"!$y$4:$y$250"),"NO",INDIRECT($H$47&amp;"!$E$4:$E$250"),"&lt;="&amp;K$50,INDIRECT($H$47&amp;"!$E$4:$E$250"),"&gt;="&amp;K$49,INDIRECT($H$47&amp;"!$F$4:$F$250"),$B$1),NA())</f>
        <v>#N/A</v>
      </c>
      <c r="L72" s="62" t="e">
        <f ca="1">IF(L$51&gt;0,COUNTIFS(INDIRECT($H$47&amp;"!$y$4:$y$250"),"NO",INDIRECT($H$47&amp;"!$E$4:$E$250"),"&lt;="&amp;L$50,INDIRECT($H$47&amp;"!$E$4:$E$250"),"&gt;="&amp;L$49,INDIRECT($H$47&amp;"!$F$4:$F$250"),$B$1),NA())</f>
        <v>#N/A</v>
      </c>
    </row>
    <row r="73" spans="1:12" ht="15.75">
      <c r="A73" s="94"/>
      <c r="B73" s="38" t="str">
        <f>IF(INSTRUCTIONS!$B43="",INSTRUCTIONS!$A43,INSTRUCTIONS!$B43)</f>
        <v xml:space="preserve">Question 19: </v>
      </c>
      <c r="C73" s="62" t="e">
        <f ca="1">IF(C$51&gt;0,COUNTIFS(INDIRECT($C$47&amp;"!$z$4:$z$250"),"NO",INDIRECT($C$47&amp;"!$E$4:$E$250"),"&lt;="&amp;C$50,INDIRECT($C$47&amp;"!$E$4:$E$250"),"&gt;="&amp;C$49,INDIRECT($C$47&amp;"!$F$4:$F$250"),$B$1),NA())</f>
        <v>#N/A</v>
      </c>
      <c r="D73" s="62" t="e">
        <f ca="1">IF(D$51&gt;0,COUNTIFS(INDIRECT($C$47&amp;"!$z$4:$z$250"),"NO",INDIRECT($C$47&amp;"!$E$4:$E$250"),"&lt;="&amp;D$50,INDIRECT($C$47&amp;"!$E$4:$E$250"),"&gt;="&amp;D$49,INDIRECT($C$47&amp;"!$F$4:$F$250"),$B$1),NA())</f>
        <v>#N/A</v>
      </c>
      <c r="E73" s="62" t="e">
        <f ca="1">IF(E$51&gt;0,COUNTIFS(INDIRECT($C$47&amp;"!$z$4:$z$250"),"NO",INDIRECT($C$47&amp;"!$E$4:$E$250"),"&lt;="&amp;E$50,INDIRECT($C$47&amp;"!$E$4:$E$250"),"&gt;="&amp;E$49,INDIRECT($C$47&amp;"!$F$4:$F$250"),$B$1),NA())</f>
        <v>#N/A</v>
      </c>
      <c r="F73" s="62" t="e">
        <f ca="1">IF(F$51&gt;0,COUNTIFS(INDIRECT($C$47&amp;"!$z$4:$z$250"),"NO",INDIRECT($C$47&amp;"!$E$4:$E$250"),"&lt;="&amp;F$50,INDIRECT($C$47&amp;"!$E$4:$E$250"),"&gt;="&amp;F$49,INDIRECT($C$47&amp;"!$F$4:$F$250"),$B$1),NA())</f>
        <v>#N/A</v>
      </c>
      <c r="G73" s="62" t="e">
        <f ca="1">IF(G$51&gt;0,COUNTIFS(INDIRECT($C$47&amp;"!$z$4:$z$250"),"NO",INDIRECT($C$47&amp;"!$E$4:$E$250"),"&lt;="&amp;G$50,INDIRECT($C$47&amp;"!$E$4:$E$250"),"&gt;="&amp;G$49,INDIRECT($C$47&amp;"!$F$4:$F$250"),$B$1),NA())</f>
        <v>#N/A</v>
      </c>
      <c r="H73" s="62" t="e">
        <f ca="1">IF(H$51&gt;0,COUNTIFS(INDIRECT($H$47&amp;"!$z$4:$z$250"),"NO",INDIRECT($H$47&amp;"!$E$4:$E$250"),"&lt;="&amp;H$50,INDIRECT($H$47&amp;"!$E$4:$E$250"),"&gt;="&amp;H$49,INDIRECT($H$47&amp;"!$F$4:$F$250"),$B$1),NA())</f>
        <v>#N/A</v>
      </c>
      <c r="I73" s="62" t="e">
        <f ca="1">IF(I$51&gt;0,COUNTIFS(INDIRECT($H$47&amp;"!$z$4:$z$250"),"NO",INDIRECT($H$47&amp;"!$E$4:$E$250"),"&lt;="&amp;I$50,INDIRECT($H$47&amp;"!$E$4:$E$250"),"&gt;="&amp;I$49,INDIRECT($H$47&amp;"!$F$4:$F$250"),$B$1),NA())</f>
        <v>#N/A</v>
      </c>
      <c r="J73" s="62" t="e">
        <f ca="1">IF(J$51&gt;0,COUNTIFS(INDIRECT($H$47&amp;"!$z$4:$z$250"),"NO",INDIRECT($H$47&amp;"!$E$4:$E$250"),"&lt;="&amp;J$50,INDIRECT($H$47&amp;"!$E$4:$E$250"),"&gt;="&amp;J$49,INDIRECT($H$47&amp;"!$F$4:$F$250"),$B$1),NA())</f>
        <v>#N/A</v>
      </c>
      <c r="K73" s="62" t="e">
        <f ca="1">IF(K$51&gt;0,COUNTIFS(INDIRECT($H$47&amp;"!$z$4:$z$250"),"NO",INDIRECT($H$47&amp;"!$E$4:$E$250"),"&lt;="&amp;K$50,INDIRECT($H$47&amp;"!$E$4:$E$250"),"&gt;="&amp;K$49,INDIRECT($H$47&amp;"!$F$4:$F$250"),$B$1),NA())</f>
        <v>#N/A</v>
      </c>
      <c r="L73" s="62" t="e">
        <f ca="1">IF(L$51&gt;0,COUNTIFS(INDIRECT($H$47&amp;"!$z$4:$z$250"),"NO",INDIRECT($H$47&amp;"!$E$4:$E$250"),"&lt;="&amp;L$50,INDIRECT($H$47&amp;"!$E$4:$E$250"),"&gt;="&amp;L$49,INDIRECT($H$47&amp;"!$F$4:$F$250"),$B$1),NA())</f>
        <v>#N/A</v>
      </c>
    </row>
    <row r="74" spans="1:12" ht="15.75">
      <c r="A74" s="94"/>
      <c r="B74" s="38" t="str">
        <f>IF(INSTRUCTIONS!$B44="",INSTRUCTIONS!$A44,INSTRUCTIONS!$B44)</f>
        <v xml:space="preserve">Question 20: </v>
      </c>
      <c r="C74" s="62" t="e">
        <f ca="1">IF(C$51&gt;0,COUNTIFS(INDIRECT($C$47&amp;"!$aa$4:$aa$250"),"NO",INDIRECT($C$47&amp;"!$E$4:$E$250"),"&lt;="&amp;C$50,INDIRECT($C$47&amp;"!$E$4:$E$250"),"&gt;="&amp;C$49,INDIRECT($C$47&amp;"!$F$4:$F$250"),$B$1),NA())</f>
        <v>#N/A</v>
      </c>
      <c r="D74" s="62" t="e">
        <f ca="1">IF(D$51&gt;0,COUNTIFS(INDIRECT($C$47&amp;"!$aa$4:$aa$250"),"NO",INDIRECT($C$47&amp;"!$E$4:$E$250"),"&lt;="&amp;D$50,INDIRECT($C$47&amp;"!$E$4:$E$250"),"&gt;="&amp;D$49,INDIRECT($C$47&amp;"!$F$4:$F$250"),$B$1),NA())</f>
        <v>#N/A</v>
      </c>
      <c r="E74" s="62" t="e">
        <f ca="1">IF(E$51&gt;0,COUNTIFS(INDIRECT($C$47&amp;"!$aa$4:$aa$250"),"NO",INDIRECT($C$47&amp;"!$E$4:$E$250"),"&lt;="&amp;E$50,INDIRECT($C$47&amp;"!$E$4:$E$250"),"&gt;="&amp;E$49,INDIRECT($C$47&amp;"!$F$4:$F$250"),$B$1),NA())</f>
        <v>#N/A</v>
      </c>
      <c r="F74" s="62" t="e">
        <f ca="1">IF(F$51&gt;0,COUNTIFS(INDIRECT($C$47&amp;"!$aa$4:$aa$250"),"NO",INDIRECT($C$47&amp;"!$E$4:$E$250"),"&lt;="&amp;F$50,INDIRECT($C$47&amp;"!$E$4:$E$250"),"&gt;="&amp;F$49,INDIRECT($C$47&amp;"!$F$4:$F$250"),$B$1),NA())</f>
        <v>#N/A</v>
      </c>
      <c r="G74" s="62" t="e">
        <f ca="1">IF(G$51&gt;0,COUNTIFS(INDIRECT($C$47&amp;"!$aa$4:$aa$250"),"NO",INDIRECT($C$47&amp;"!$E$4:$E$250"),"&lt;="&amp;G$50,INDIRECT($C$47&amp;"!$E$4:$E$250"),"&gt;="&amp;G$49,INDIRECT($C$47&amp;"!$F$4:$F$250"),$B$1),NA())</f>
        <v>#N/A</v>
      </c>
      <c r="H74" s="62" t="e">
        <f ca="1">IF(H$51&gt;0,COUNTIFS(INDIRECT($H$47&amp;"!$aa$4:$aa$250"),"NO",INDIRECT($H$47&amp;"!$E$4:$E$250"),"&lt;="&amp;H$50,INDIRECT($H$47&amp;"!$E$4:$E$250"),"&gt;="&amp;H$49,INDIRECT($H$47&amp;"!$F$4:$F$250"),$B$1),NA())</f>
        <v>#N/A</v>
      </c>
      <c r="I74" s="62" t="e">
        <f ca="1">IF(I$51&gt;0,COUNTIFS(INDIRECT($H$47&amp;"!$aa$4:$aa$250"),"NO",INDIRECT($H$47&amp;"!$E$4:$E$250"),"&lt;="&amp;I$50,INDIRECT($H$47&amp;"!$E$4:$E$250"),"&gt;="&amp;I$49,INDIRECT($H$47&amp;"!$F$4:$F$250"),$B$1),NA())</f>
        <v>#N/A</v>
      </c>
      <c r="J74" s="62" t="e">
        <f ca="1">IF(J$51&gt;0,COUNTIFS(INDIRECT($H$47&amp;"!$aa$4:$aa$250"),"NO",INDIRECT($H$47&amp;"!$E$4:$E$250"),"&lt;="&amp;J$50,INDIRECT($H$47&amp;"!$E$4:$E$250"),"&gt;="&amp;J$49,INDIRECT($H$47&amp;"!$F$4:$F$250"),$B$1),NA())</f>
        <v>#N/A</v>
      </c>
      <c r="K74" s="62" t="e">
        <f ca="1">IF(K$51&gt;0,COUNTIFS(INDIRECT($H$47&amp;"!$aa$4:$aa$250"),"NO",INDIRECT($H$47&amp;"!$E$4:$E$250"),"&lt;="&amp;K$50,INDIRECT($H$47&amp;"!$E$4:$E$250"),"&gt;="&amp;K$49,INDIRECT($H$47&amp;"!$F$4:$F$250"),$B$1),NA())</f>
        <v>#N/A</v>
      </c>
      <c r="L74" s="62" t="e">
        <f ca="1">IF(L$51&gt;0,COUNTIFS(INDIRECT($H$47&amp;"!$aa$4:$aa$250"),"NO",INDIRECT($H$47&amp;"!$E$4:$E$250"),"&lt;="&amp;L$50,INDIRECT($H$47&amp;"!$E$4:$E$250"),"&gt;="&amp;L$49,INDIRECT($H$47&amp;"!$F$4:$F$250"),$B$1),NA())</f>
        <v>#N/A</v>
      </c>
    </row>
    <row r="77" spans="1:12">
      <c r="C77" s="58" t="str">
        <f>TEXT(C49,"mm/dd")&amp;" - "&amp;TEXT(C50,"mm/dd")</f>
        <v xml:space="preserve"> - </v>
      </c>
      <c r="D77" s="58" t="str">
        <f t="shared" ref="D77:K77" si="28">TEXT(D49,"mm/dd")&amp;" - "&amp;TEXT(D50,"mm/dd")</f>
        <v xml:space="preserve"> - </v>
      </c>
      <c r="E77" s="58" t="str">
        <f t="shared" si="28"/>
        <v xml:space="preserve"> - </v>
      </c>
      <c r="F77" s="58" t="str">
        <f t="shared" si="28"/>
        <v xml:space="preserve"> - </v>
      </c>
      <c r="G77" s="58" t="str">
        <f t="shared" si="28"/>
        <v xml:space="preserve"> - </v>
      </c>
      <c r="H77" s="58" t="str">
        <f t="shared" si="28"/>
        <v xml:space="preserve"> - </v>
      </c>
      <c r="I77" s="58" t="str">
        <f t="shared" si="28"/>
        <v xml:space="preserve"> - </v>
      </c>
      <c r="J77" s="58" t="str">
        <f t="shared" si="28"/>
        <v xml:space="preserve"> - </v>
      </c>
      <c r="K77" s="58" t="str">
        <f t="shared" si="28"/>
        <v xml:space="preserve"> - </v>
      </c>
      <c r="L77" s="58" t="str">
        <f>TEXT(L49,"mm/dd")&amp;" - "&amp;TEXT(L50,"mm/dd")</f>
        <v xml:space="preserve"> - </v>
      </c>
    </row>
  </sheetData>
  <sheetProtection sheet="1" objects="1" scenarios="1"/>
  <mergeCells count="12">
    <mergeCell ref="A2:K2"/>
    <mergeCell ref="H47:L47"/>
    <mergeCell ref="A48:B48"/>
    <mergeCell ref="C48:G48"/>
    <mergeCell ref="H48:L48"/>
    <mergeCell ref="C47:G47"/>
    <mergeCell ref="A49:A50"/>
    <mergeCell ref="A55:A74"/>
    <mergeCell ref="A4:B5"/>
    <mergeCell ref="A6:A9"/>
    <mergeCell ref="A10:A29"/>
    <mergeCell ref="A51:A54"/>
  </mergeCells>
  <conditionalFormatting sqref="C51:L52">
    <cfRule type="expression" dxfId="8" priority="1">
      <formula>ISERROR(C51)</formula>
    </cfRule>
  </conditionalFormatting>
  <conditionalFormatting sqref="C53:L53">
    <cfRule type="expression" dxfId="7" priority="4">
      <formula>ISERROR(C53)</formula>
    </cfRule>
    <cfRule type="expression" dxfId="6" priority="5">
      <formula>ISERROR(C53)</formula>
    </cfRule>
  </conditionalFormatting>
  <conditionalFormatting sqref="C54:L54">
    <cfRule type="expression" dxfId="5" priority="2">
      <formula>ISERROR(C54)</formula>
    </cfRule>
  </conditionalFormatting>
  <conditionalFormatting sqref="C54:L74">
    <cfRule type="expression" dxfId="4" priority="3">
      <formula>ISERROR(C54)</formula>
    </cfRule>
  </conditionalFormatting>
  <conditionalFormatting sqref="C55:L74">
    <cfRule type="dataBar" priority="7">
      <dataBar>
        <cfvo type="min"/>
        <cfvo type="max"/>
        <color rgb="FFFFB628"/>
      </dataBar>
      <extLst>
        <ext xmlns:x14="http://schemas.microsoft.com/office/spreadsheetml/2009/9/main" uri="{B025F937-C7B1-47D3-B67F-A62EFF666E3E}">
          <x14:id>{7611BA1B-1C94-4A3C-9CFF-22A9EC13AF97}</x14:id>
        </ext>
      </extLst>
    </cfRule>
  </conditionalFormatting>
  <conditionalFormatting sqref="C6:N28">
    <cfRule type="expression" dxfId="3" priority="12">
      <formula>ISERROR(C6)</formula>
    </cfRule>
  </conditionalFormatting>
  <conditionalFormatting sqref="C8:N8">
    <cfRule type="expression" dxfId="2" priority="11">
      <formula>ISERROR(C8)</formula>
    </cfRule>
  </conditionalFormatting>
  <conditionalFormatting sqref="C9:N9">
    <cfRule type="expression" dxfId="1" priority="10">
      <formula>ISERROR(C9)</formula>
    </cfRule>
  </conditionalFormatting>
  <conditionalFormatting sqref="C10:N28">
    <cfRule type="dataBar" priority="13">
      <dataBar>
        <cfvo type="min"/>
        <cfvo type="max"/>
        <color rgb="FFFFB628"/>
      </dataBar>
      <extLst>
        <ext xmlns:x14="http://schemas.microsoft.com/office/spreadsheetml/2009/9/main" uri="{B025F937-C7B1-47D3-B67F-A62EFF666E3E}">
          <x14:id>{758DB84C-B0D5-466C-9757-81DB7300A599}</x14:id>
        </ext>
      </extLst>
    </cfRule>
  </conditionalFormatting>
  <conditionalFormatting sqref="C29:N29">
    <cfRule type="expression" dxfId="0" priority="8">
      <formula>ISERROR(C29)</formula>
    </cfRule>
    <cfRule type="dataBar" priority="9">
      <dataBar>
        <cfvo type="min"/>
        <cfvo type="max"/>
        <color rgb="FFFFB628"/>
      </dataBar>
      <extLst>
        <ext xmlns:x14="http://schemas.microsoft.com/office/spreadsheetml/2009/9/main" uri="{B025F937-C7B1-47D3-B67F-A62EFF666E3E}">
          <x14:id>{55E45962-CB2E-4AB9-AE4E-73EDD003E916}</x14:id>
        </ext>
      </extLst>
    </cfRule>
  </conditionalFormatting>
  <dataValidations count="2">
    <dataValidation type="list" allowBlank="1" showInputMessage="1" showErrorMessage="1" sqref="C48 H48" xr:uid="{35966364-6DEC-4BB1-9634-59B9865ADA3F}">
      <formula1>month_list</formula1>
    </dataValidation>
    <dataValidation type="list" allowBlank="1" showInputMessage="1" showErrorMessage="1" sqref="B1" xr:uid="{A267D154-19DF-451C-990B-ADAD6E094193}">
      <formula1>"7a - 11a,11a - 3p,3p - 7p,7p - 11p,11p - 3a,3a - 7a"</formula1>
    </dataValidation>
  </dataValidations>
  <pageMargins left="0.7" right="0.7" top="0.75" bottom="0.75" header="0.3" footer="0.3"/>
  <pageSetup scale="67" fitToHeight="0" orientation="landscape" r:id="rId1"/>
  <ignoredErrors>
    <ignoredError sqref="C51:L52" evalError="1"/>
  </ignoredErrors>
  <drawing r:id="rId2"/>
  <extLst>
    <ext xmlns:x14="http://schemas.microsoft.com/office/spreadsheetml/2009/9/main" uri="{78C0D931-6437-407d-A8EE-F0AAD7539E65}">
      <x14:conditionalFormattings>
        <x14:conditionalFormatting xmlns:xm="http://schemas.microsoft.com/office/excel/2006/main">
          <x14:cfRule type="dataBar" id="{7611BA1B-1C94-4A3C-9CFF-22A9EC13AF97}">
            <x14:dataBar minLength="0" maxLength="100" gradient="0">
              <x14:cfvo type="autoMin"/>
              <x14:cfvo type="autoMax"/>
              <x14:negativeFillColor rgb="FFFF0000"/>
              <x14:axisColor rgb="FF000000"/>
            </x14:dataBar>
          </x14:cfRule>
          <xm:sqref>C55:L74</xm:sqref>
        </x14:conditionalFormatting>
        <x14:conditionalFormatting xmlns:xm="http://schemas.microsoft.com/office/excel/2006/main">
          <x14:cfRule type="dataBar" id="{758DB84C-B0D5-466C-9757-81DB7300A599}">
            <x14:dataBar minLength="0" maxLength="100" gradient="0">
              <x14:cfvo type="autoMin"/>
              <x14:cfvo type="autoMax"/>
              <x14:negativeFillColor rgb="FFFF0000"/>
              <x14:axisColor rgb="FF000000"/>
            </x14:dataBar>
          </x14:cfRule>
          <xm:sqref>C10:N28</xm:sqref>
        </x14:conditionalFormatting>
        <x14:conditionalFormatting xmlns:xm="http://schemas.microsoft.com/office/excel/2006/main">
          <x14:cfRule type="dataBar" id="{55E45962-CB2E-4AB9-AE4E-73EDD003E916}">
            <x14:dataBar minLength="0" maxLength="100" gradient="0">
              <x14:cfvo type="autoMin"/>
              <x14:cfvo type="autoMax"/>
              <x14:negativeFillColor rgb="FFFF0000"/>
              <x14:axisColor rgb="FF000000"/>
            </x14:dataBar>
          </x14:cfRule>
          <xm:sqref>C29:N29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154C3-17B3-4198-921B-4A76FEE9FF10}">
  <sheetPr codeName="Sheet9">
    <pageSetUpPr fitToPage="1"/>
  </sheetPr>
  <dimension ref="A1:AB250"/>
  <sheetViews>
    <sheetView workbookViewId="0">
      <pane xSplit="7" ySplit="3" topLeftCell="H4" activePane="bottomRight" state="frozen"/>
      <selection pane="topRight" activeCell="G1" sqref="G1"/>
      <selection pane="bottomLeft" activeCell="A4" sqref="A4"/>
      <selection pane="bottomRight" activeCell="H1" sqref="H1"/>
    </sheetView>
  </sheetViews>
  <sheetFormatPr defaultRowHeight="15"/>
  <cols>
    <col min="1" max="1" width="1.5703125" style="13" customWidth="1"/>
    <col min="2" max="2" width="22.42578125" customWidth="1"/>
    <col min="3" max="3" width="9.5703125" customWidth="1"/>
    <col min="4" max="4" width="11.5703125" customWidth="1"/>
    <col min="5" max="7" width="16.5703125" customWidth="1"/>
    <col min="8" max="27" width="21" customWidth="1"/>
  </cols>
  <sheetData>
    <row r="1" spans="1:28" ht="33.75">
      <c r="A1" s="74" t="str">
        <f>IF('SUMMARY Rates'!C4="","MONTH 1",'SUMMARY Rates'!C4)</f>
        <v>Month_1</v>
      </c>
      <c r="B1" s="74"/>
      <c r="C1" s="74"/>
      <c r="D1" s="74"/>
      <c r="E1" s="74"/>
      <c r="F1" s="74"/>
      <c r="G1" s="74"/>
      <c r="H1" s="12" t="s">
        <v>2739</v>
      </c>
    </row>
    <row r="2" spans="1:28" s="34" customFormat="1" ht="15.75">
      <c r="A2" s="33"/>
      <c r="B2" s="110" t="s">
        <v>2730</v>
      </c>
      <c r="C2" s="110"/>
      <c r="D2" s="110"/>
      <c r="E2" s="110"/>
      <c r="F2" s="110"/>
      <c r="G2" s="110"/>
      <c r="H2" s="68" t="s">
        <v>2731</v>
      </c>
      <c r="I2" s="68"/>
      <c r="J2" s="68"/>
      <c r="K2" s="68"/>
      <c r="L2" s="68"/>
      <c r="M2" s="68"/>
      <c r="N2" s="68"/>
      <c r="O2" s="68"/>
      <c r="P2" s="68"/>
      <c r="Q2" s="68"/>
      <c r="R2" s="68"/>
      <c r="S2" s="68"/>
      <c r="T2" s="68"/>
      <c r="U2" s="68"/>
      <c r="V2" s="68"/>
      <c r="W2" s="68"/>
      <c r="X2" s="68"/>
      <c r="Y2" s="68"/>
      <c r="Z2" s="68"/>
      <c r="AA2" s="68"/>
      <c r="AB2" s="69"/>
    </row>
    <row r="3" spans="1:28" s="10" customFormat="1" ht="45">
      <c r="A3" s="14"/>
      <c r="B3" s="41" t="s">
        <v>2732</v>
      </c>
      <c r="C3" s="42" t="s">
        <v>2733</v>
      </c>
      <c r="D3" s="42" t="s">
        <v>2734</v>
      </c>
      <c r="E3" s="42" t="s">
        <v>2735</v>
      </c>
      <c r="F3" s="42" t="s">
        <v>2736</v>
      </c>
      <c r="G3" s="42" t="s">
        <v>2737</v>
      </c>
      <c r="H3" s="42" t="str">
        <f>'SUMMARY Rates'!B9</f>
        <v xml:space="preserve">Question 1: </v>
      </c>
      <c r="I3" s="42" t="str">
        <f>'SUMMARY Rates'!B10</f>
        <v xml:space="preserve">Question 2: </v>
      </c>
      <c r="J3" s="42" t="str">
        <f>'SUMMARY Rates'!B11</f>
        <v xml:space="preserve">Question 3: </v>
      </c>
      <c r="K3" s="42" t="str">
        <f>'SUMMARY Rates'!B12</f>
        <v xml:space="preserve">Question 4: </v>
      </c>
      <c r="L3" s="42" t="str">
        <f>'SUMMARY Rates'!B13</f>
        <v xml:space="preserve">Question 5: </v>
      </c>
      <c r="M3" s="42" t="str">
        <f>'SUMMARY Rates'!B14</f>
        <v xml:space="preserve">Question 6: </v>
      </c>
      <c r="N3" s="42" t="str">
        <f>'SUMMARY Rates'!B15</f>
        <v xml:space="preserve">Question 7: </v>
      </c>
      <c r="O3" s="42" t="str">
        <f>'SUMMARY Rates'!B16</f>
        <v xml:space="preserve">Question 8: </v>
      </c>
      <c r="P3" s="42" t="str">
        <f>'SUMMARY Rates'!B17</f>
        <v xml:space="preserve">Question 9: </v>
      </c>
      <c r="Q3" s="42" t="str">
        <f>'SUMMARY Rates'!B18</f>
        <v xml:space="preserve">Question 10: </v>
      </c>
      <c r="R3" s="42" t="str">
        <f>'SUMMARY Rates'!B19</f>
        <v xml:space="preserve">Question 11: </v>
      </c>
      <c r="S3" s="42" t="str">
        <f>'SUMMARY Rates'!B20</f>
        <v xml:space="preserve">Question 12: </v>
      </c>
      <c r="T3" s="42" t="str">
        <f>'SUMMARY Rates'!B21</f>
        <v xml:space="preserve">Question 13: </v>
      </c>
      <c r="U3" s="42" t="str">
        <f>'SUMMARY Rates'!B22</f>
        <v xml:space="preserve">Question 14: </v>
      </c>
      <c r="V3" s="42" t="str">
        <f>'SUMMARY Rates'!B23</f>
        <v xml:space="preserve">Question 15: </v>
      </c>
      <c r="W3" s="42" t="str">
        <f>'SUMMARY Rates'!B24</f>
        <v xml:space="preserve">Question 16: </v>
      </c>
      <c r="X3" s="42" t="str">
        <f>'SUMMARY Rates'!B25</f>
        <v xml:space="preserve">Question 17: </v>
      </c>
      <c r="Y3" s="42" t="str">
        <f>'SUMMARY Rates'!B26</f>
        <v xml:space="preserve">Question 18: </v>
      </c>
      <c r="Z3" s="42" t="str">
        <f>'SUMMARY Rates'!B27</f>
        <v xml:space="preserve">Question 19: </v>
      </c>
      <c r="AA3" s="42" t="str">
        <f>'SUMMARY Rates'!B28</f>
        <v xml:space="preserve">Question 20: </v>
      </c>
      <c r="AB3" s="43" t="s">
        <v>2738</v>
      </c>
    </row>
    <row r="4" spans="1:28">
      <c r="B4" s="46"/>
      <c r="C4" s="47"/>
      <c r="D4" s="47"/>
      <c r="E4" s="48"/>
      <c r="F4" s="47"/>
      <c r="G4" s="47"/>
      <c r="H4" s="47"/>
      <c r="I4" s="47"/>
      <c r="J4" s="47"/>
      <c r="K4" s="47"/>
      <c r="L4" s="47"/>
      <c r="M4" s="47"/>
      <c r="N4" s="47"/>
      <c r="O4" s="47"/>
      <c r="P4" s="47"/>
      <c r="Q4" s="47"/>
      <c r="R4" s="47"/>
      <c r="S4" s="47"/>
      <c r="T4" s="47"/>
      <c r="U4" s="47"/>
      <c r="V4" s="47"/>
      <c r="W4" s="47"/>
      <c r="X4" s="47"/>
      <c r="Y4" s="47"/>
      <c r="Z4" s="47"/>
      <c r="AA4" s="47"/>
      <c r="AB4" s="44" t="str">
        <f>IF(COUNTA(Month_1!$B4:$AA4)=0,"",COUNTIF(Month_1!$H4:$AA4,"NO"))</f>
        <v/>
      </c>
    </row>
    <row r="5" spans="1:28">
      <c r="B5" s="49"/>
      <c r="C5" s="50"/>
      <c r="D5" s="50"/>
      <c r="E5" s="51"/>
      <c r="F5" s="50"/>
      <c r="G5" s="50"/>
      <c r="H5" s="50"/>
      <c r="I5" s="52"/>
      <c r="J5" s="50"/>
      <c r="K5" s="50"/>
      <c r="L5" s="50"/>
      <c r="M5" s="50"/>
      <c r="N5" s="52"/>
      <c r="O5" s="50"/>
      <c r="P5" s="50"/>
      <c r="Q5" s="50"/>
      <c r="R5" s="50"/>
      <c r="S5" s="50"/>
      <c r="T5" s="50"/>
      <c r="U5" s="50"/>
      <c r="V5" s="50"/>
      <c r="W5" s="50"/>
      <c r="X5" s="50"/>
      <c r="Y5" s="50"/>
      <c r="Z5" s="50"/>
      <c r="AA5" s="50"/>
      <c r="AB5" s="45" t="str">
        <f>IF(COUNTA(Month_1!$B5:$AA5)=0,"",COUNTIF(Month_1!$H5:$AA5,"NO"))</f>
        <v/>
      </c>
    </row>
    <row r="6" spans="1:28">
      <c r="B6" s="46"/>
      <c r="C6" s="47"/>
      <c r="D6" s="47"/>
      <c r="E6" s="48"/>
      <c r="F6" s="47"/>
      <c r="G6" s="47"/>
      <c r="H6" s="47"/>
      <c r="I6" s="47"/>
      <c r="J6" s="47"/>
      <c r="K6" s="47"/>
      <c r="L6" s="47"/>
      <c r="M6" s="47"/>
      <c r="N6" s="47"/>
      <c r="O6" s="47"/>
      <c r="P6" s="47"/>
      <c r="Q6" s="47"/>
      <c r="R6" s="47"/>
      <c r="S6" s="47"/>
      <c r="T6" s="47"/>
      <c r="U6" s="47"/>
      <c r="V6" s="47"/>
      <c r="W6" s="47"/>
      <c r="X6" s="47"/>
      <c r="Y6" s="47"/>
      <c r="Z6" s="47"/>
      <c r="AA6" s="47"/>
      <c r="AB6" s="44" t="str">
        <f>IF(COUNTA(Month_1!$B6:$AA6)=0,"",COUNTIF(Month_1!$H6:$AA6,"NO"))</f>
        <v/>
      </c>
    </row>
    <row r="7" spans="1:28">
      <c r="B7" s="49"/>
      <c r="C7" s="50"/>
      <c r="D7" s="50"/>
      <c r="E7" s="51"/>
      <c r="F7" s="50"/>
      <c r="G7" s="50"/>
      <c r="H7" s="50"/>
      <c r="I7" s="52"/>
      <c r="J7" s="52"/>
      <c r="K7" s="50"/>
      <c r="L7" s="50"/>
      <c r="M7" s="52"/>
      <c r="N7" s="50"/>
      <c r="O7" s="50"/>
      <c r="P7" s="50"/>
      <c r="Q7" s="50"/>
      <c r="R7" s="50"/>
      <c r="S7" s="50"/>
      <c r="T7" s="50"/>
      <c r="U7" s="50"/>
      <c r="V7" s="50"/>
      <c r="W7" s="50"/>
      <c r="X7" s="50"/>
      <c r="Y7" s="50"/>
      <c r="Z7" s="50"/>
      <c r="AA7" s="50"/>
      <c r="AB7" s="45" t="str">
        <f>IF(COUNTA(Month_1!$B7:$AA7)=0,"",COUNTIF(Month_1!$H7:$AA7,"NO"))</f>
        <v/>
      </c>
    </row>
    <row r="8" spans="1:28">
      <c r="B8" s="46"/>
      <c r="C8" s="47"/>
      <c r="D8" s="47"/>
      <c r="E8" s="48"/>
      <c r="F8" s="47"/>
      <c r="G8" s="47"/>
      <c r="H8" s="47"/>
      <c r="I8" s="47"/>
      <c r="J8" s="47"/>
      <c r="K8" s="47"/>
      <c r="L8" s="47"/>
      <c r="M8" s="47"/>
      <c r="N8" s="47"/>
      <c r="O8" s="47"/>
      <c r="P8" s="47"/>
      <c r="Q8" s="47"/>
      <c r="R8" s="47"/>
      <c r="S8" s="47"/>
      <c r="T8" s="47"/>
      <c r="U8" s="47"/>
      <c r="V8" s="47"/>
      <c r="W8" s="47"/>
      <c r="X8" s="47"/>
      <c r="Y8" s="47"/>
      <c r="Z8" s="47"/>
      <c r="AA8" s="47"/>
      <c r="AB8" s="44" t="str">
        <f>IF(COUNTA(Month_1!$B8:$AA8)=0,"",COUNTIF(Month_1!$H8:$AA8,"NO"))</f>
        <v/>
      </c>
    </row>
    <row r="9" spans="1:28">
      <c r="B9" s="49"/>
      <c r="C9" s="50"/>
      <c r="D9" s="50"/>
      <c r="E9" s="51"/>
      <c r="F9" s="50"/>
      <c r="G9" s="50"/>
      <c r="H9" s="50"/>
      <c r="I9" s="50"/>
      <c r="J9" s="50"/>
      <c r="K9" s="50"/>
      <c r="L9" s="52"/>
      <c r="M9" s="50"/>
      <c r="N9" s="50"/>
      <c r="O9" s="50"/>
      <c r="P9" s="50"/>
      <c r="Q9" s="50"/>
      <c r="R9" s="50"/>
      <c r="S9" s="50"/>
      <c r="T9" s="50"/>
      <c r="U9" s="50"/>
      <c r="V9" s="50"/>
      <c r="W9" s="50"/>
      <c r="X9" s="50"/>
      <c r="Y9" s="50"/>
      <c r="Z9" s="50"/>
      <c r="AA9" s="50"/>
      <c r="AB9" s="45" t="str">
        <f>IF(COUNTA(Month_1!$B9:$AA9)=0,"",COUNTIF(Month_1!$H9:$AA9,"NO"))</f>
        <v/>
      </c>
    </row>
    <row r="10" spans="1:28">
      <c r="B10" s="46"/>
      <c r="C10" s="47"/>
      <c r="D10" s="47"/>
      <c r="E10" s="48"/>
      <c r="F10" s="47"/>
      <c r="G10" s="47"/>
      <c r="H10" s="47"/>
      <c r="I10" s="47"/>
      <c r="J10" s="47"/>
      <c r="K10" s="47"/>
      <c r="L10" s="47"/>
      <c r="M10" s="47"/>
      <c r="N10" s="47"/>
      <c r="O10" s="47"/>
      <c r="P10" s="47"/>
      <c r="Q10" s="47"/>
      <c r="R10" s="47"/>
      <c r="S10" s="47"/>
      <c r="T10" s="47"/>
      <c r="U10" s="47"/>
      <c r="V10" s="47"/>
      <c r="W10" s="47"/>
      <c r="X10" s="47"/>
      <c r="Y10" s="47"/>
      <c r="Z10" s="47"/>
      <c r="AA10" s="47"/>
      <c r="AB10" s="44" t="str">
        <f>IF(COUNTA(Month_1!$B10:$AA10)=0,"",COUNTIF(Month_1!$H10:$AA10,"NO"))</f>
        <v/>
      </c>
    </row>
    <row r="11" spans="1:28">
      <c r="B11" s="49"/>
      <c r="C11" s="50"/>
      <c r="D11" s="50"/>
      <c r="E11" s="51"/>
      <c r="F11" s="50"/>
      <c r="G11" s="50"/>
      <c r="H11" s="50"/>
      <c r="I11" s="50"/>
      <c r="J11" s="50"/>
      <c r="K11" s="50"/>
      <c r="L11" s="50"/>
      <c r="M11" s="50"/>
      <c r="N11" s="50"/>
      <c r="O11" s="50"/>
      <c r="P11" s="50"/>
      <c r="Q11" s="50"/>
      <c r="R11" s="50"/>
      <c r="S11" s="50"/>
      <c r="T11" s="50"/>
      <c r="U11" s="50"/>
      <c r="V11" s="50"/>
      <c r="W11" s="50"/>
      <c r="X11" s="50"/>
      <c r="Y11" s="50"/>
      <c r="Z11" s="50"/>
      <c r="AA11" s="50"/>
      <c r="AB11" s="45" t="str">
        <f>IF(COUNTA(Month_1!$B11:$AA11)=0,"",COUNTIF(Month_1!$H11:$AA11,"NO"))</f>
        <v/>
      </c>
    </row>
    <row r="12" spans="1:28">
      <c r="B12" s="46"/>
      <c r="C12" s="47"/>
      <c r="D12" s="47"/>
      <c r="E12" s="48"/>
      <c r="F12" s="47"/>
      <c r="G12" s="47"/>
      <c r="H12" s="47"/>
      <c r="I12" s="47"/>
      <c r="J12" s="47"/>
      <c r="K12" s="47"/>
      <c r="L12" s="47"/>
      <c r="M12" s="47"/>
      <c r="N12" s="47"/>
      <c r="O12" s="47"/>
      <c r="P12" s="47"/>
      <c r="Q12" s="47"/>
      <c r="R12" s="47"/>
      <c r="S12" s="47"/>
      <c r="T12" s="47"/>
      <c r="U12" s="47"/>
      <c r="V12" s="47"/>
      <c r="W12" s="47"/>
      <c r="X12" s="47"/>
      <c r="Y12" s="47"/>
      <c r="Z12" s="47"/>
      <c r="AA12" s="47"/>
      <c r="AB12" s="44" t="str">
        <f>IF(COUNTA(Month_1!$B12:$AA12)=0,"",COUNTIF(Month_1!$H12:$AA12,"NO"))</f>
        <v/>
      </c>
    </row>
    <row r="13" spans="1:28">
      <c r="B13" s="49"/>
      <c r="C13" s="50"/>
      <c r="D13" s="50"/>
      <c r="E13" s="51"/>
      <c r="F13" s="50"/>
      <c r="G13" s="50"/>
      <c r="H13" s="50"/>
      <c r="I13" s="50"/>
      <c r="J13" s="50"/>
      <c r="K13" s="50"/>
      <c r="L13" s="50"/>
      <c r="M13" s="50"/>
      <c r="N13" s="50"/>
      <c r="O13" s="50"/>
      <c r="P13" s="50"/>
      <c r="Q13" s="50"/>
      <c r="R13" s="50"/>
      <c r="S13" s="50"/>
      <c r="T13" s="50"/>
      <c r="U13" s="50"/>
      <c r="V13" s="50"/>
      <c r="W13" s="50"/>
      <c r="X13" s="50"/>
      <c r="Y13" s="50"/>
      <c r="Z13" s="50"/>
      <c r="AA13" s="50"/>
      <c r="AB13" s="45" t="str">
        <f>IF(COUNTA(Month_1!$B13:$AA13)=0,"",COUNTIF(Month_1!$H13:$AA13,"NO"))</f>
        <v/>
      </c>
    </row>
    <row r="14" spans="1:28">
      <c r="B14" s="46"/>
      <c r="C14" s="47"/>
      <c r="D14" s="47"/>
      <c r="E14" s="48"/>
      <c r="F14" s="47"/>
      <c r="G14" s="47"/>
      <c r="H14" s="47"/>
      <c r="I14" s="47"/>
      <c r="J14" s="47"/>
      <c r="K14" s="47"/>
      <c r="L14" s="47"/>
      <c r="M14" s="47"/>
      <c r="N14" s="47"/>
      <c r="O14" s="47"/>
      <c r="P14" s="47"/>
      <c r="Q14" s="47"/>
      <c r="R14" s="47"/>
      <c r="S14" s="47"/>
      <c r="T14" s="47"/>
      <c r="U14" s="47"/>
      <c r="V14" s="47"/>
      <c r="W14" s="47"/>
      <c r="X14" s="47"/>
      <c r="Y14" s="47"/>
      <c r="Z14" s="47"/>
      <c r="AA14" s="47"/>
      <c r="AB14" s="44" t="str">
        <f>IF(COUNTA(Month_1!$B14:$AA14)=0,"",COUNTIF(Month_1!$H14:$AA14,"NO"))</f>
        <v/>
      </c>
    </row>
    <row r="15" spans="1:28">
      <c r="B15" s="49"/>
      <c r="C15" s="50"/>
      <c r="D15" s="50"/>
      <c r="E15" s="51"/>
      <c r="F15" s="50"/>
      <c r="G15" s="50"/>
      <c r="H15" s="50"/>
      <c r="I15" s="50"/>
      <c r="J15" s="50"/>
      <c r="K15" s="50"/>
      <c r="L15" s="50"/>
      <c r="M15" s="50"/>
      <c r="N15" s="50"/>
      <c r="O15" s="50"/>
      <c r="P15" s="50"/>
      <c r="Q15" s="50"/>
      <c r="R15" s="50"/>
      <c r="S15" s="50"/>
      <c r="T15" s="50"/>
      <c r="U15" s="50"/>
      <c r="V15" s="50"/>
      <c r="W15" s="50"/>
      <c r="X15" s="50"/>
      <c r="Y15" s="50"/>
      <c r="Z15" s="50"/>
      <c r="AA15" s="50"/>
      <c r="AB15" s="45" t="str">
        <f>IF(COUNTA(Month_1!$B15:$AA15)=0,"",COUNTIF(Month_1!$H15:$AA15,"NO"))</f>
        <v/>
      </c>
    </row>
    <row r="16" spans="1:28">
      <c r="B16" s="46"/>
      <c r="C16" s="47"/>
      <c r="D16" s="47"/>
      <c r="E16" s="48"/>
      <c r="F16" s="47"/>
      <c r="G16" s="47"/>
      <c r="H16" s="47"/>
      <c r="I16" s="47"/>
      <c r="J16" s="47"/>
      <c r="K16" s="47"/>
      <c r="L16" s="47"/>
      <c r="M16" s="47"/>
      <c r="N16" s="47"/>
      <c r="O16" s="47"/>
      <c r="P16" s="47"/>
      <c r="Q16" s="47"/>
      <c r="R16" s="47"/>
      <c r="S16" s="47"/>
      <c r="T16" s="47"/>
      <c r="U16" s="47"/>
      <c r="V16" s="47"/>
      <c r="W16" s="47"/>
      <c r="X16" s="47"/>
      <c r="Y16" s="47"/>
      <c r="Z16" s="47"/>
      <c r="AA16" s="47"/>
      <c r="AB16" s="44" t="str">
        <f>IF(COUNTA(Month_1!$B16:$AA16)=0,"",COUNTIF(Month_1!$H16:$AA16,"NO"))</f>
        <v/>
      </c>
    </row>
    <row r="17" spans="2:28">
      <c r="B17" s="49"/>
      <c r="C17" s="50"/>
      <c r="D17" s="50"/>
      <c r="E17" s="51"/>
      <c r="F17" s="50"/>
      <c r="G17" s="50"/>
      <c r="H17" s="50"/>
      <c r="I17" s="50"/>
      <c r="J17" s="50"/>
      <c r="K17" s="50"/>
      <c r="L17" s="50"/>
      <c r="M17" s="50"/>
      <c r="N17" s="50"/>
      <c r="O17" s="50"/>
      <c r="P17" s="50"/>
      <c r="Q17" s="50"/>
      <c r="R17" s="50"/>
      <c r="S17" s="50"/>
      <c r="T17" s="50"/>
      <c r="U17" s="50"/>
      <c r="V17" s="50"/>
      <c r="W17" s="50"/>
      <c r="X17" s="50"/>
      <c r="Y17" s="50"/>
      <c r="Z17" s="50"/>
      <c r="AA17" s="50"/>
      <c r="AB17" s="45" t="str">
        <f>IF(COUNTA(Month_1!$B17:$AA17)=0,"",COUNTIF(Month_1!$H17:$AA17,"NO"))</f>
        <v/>
      </c>
    </row>
    <row r="18" spans="2:28">
      <c r="B18" s="46"/>
      <c r="C18" s="47"/>
      <c r="D18" s="47"/>
      <c r="E18" s="48"/>
      <c r="F18" s="47"/>
      <c r="G18" s="47"/>
      <c r="H18" s="47"/>
      <c r="I18" s="47"/>
      <c r="J18" s="47"/>
      <c r="K18" s="47"/>
      <c r="L18" s="47"/>
      <c r="M18" s="47"/>
      <c r="N18" s="47"/>
      <c r="O18" s="47"/>
      <c r="P18" s="47"/>
      <c r="Q18" s="47"/>
      <c r="R18" s="47"/>
      <c r="S18" s="47"/>
      <c r="T18" s="47"/>
      <c r="U18" s="47"/>
      <c r="V18" s="47"/>
      <c r="W18" s="47"/>
      <c r="X18" s="47"/>
      <c r="Y18" s="47"/>
      <c r="Z18" s="47"/>
      <c r="AA18" s="47"/>
      <c r="AB18" s="44" t="str">
        <f>IF(COUNTA(Month_1!$B18:$AA18)=0,"",COUNTIF(Month_1!$H18:$AA18,"NO"))</f>
        <v/>
      </c>
    </row>
    <row r="19" spans="2:28">
      <c r="B19" s="49"/>
      <c r="C19" s="50"/>
      <c r="D19" s="50"/>
      <c r="E19" s="51"/>
      <c r="F19" s="50"/>
      <c r="G19" s="50"/>
      <c r="H19" s="50"/>
      <c r="I19" s="50"/>
      <c r="J19" s="50"/>
      <c r="K19" s="50"/>
      <c r="L19" s="50"/>
      <c r="M19" s="50"/>
      <c r="N19" s="50"/>
      <c r="O19" s="50"/>
      <c r="P19" s="50"/>
      <c r="Q19" s="50"/>
      <c r="R19" s="50"/>
      <c r="S19" s="50"/>
      <c r="T19" s="50"/>
      <c r="U19" s="50"/>
      <c r="V19" s="50"/>
      <c r="W19" s="50"/>
      <c r="X19" s="50"/>
      <c r="Y19" s="50"/>
      <c r="Z19" s="50"/>
      <c r="AA19" s="50"/>
      <c r="AB19" s="45" t="str">
        <f>IF(COUNTA(Month_1!$B19:$AA19)=0,"",COUNTIF(Month_1!$H19:$AA19,"NO"))</f>
        <v/>
      </c>
    </row>
    <row r="20" spans="2:28">
      <c r="B20" s="46"/>
      <c r="C20" s="47"/>
      <c r="D20" s="47"/>
      <c r="E20" s="48"/>
      <c r="F20" s="47"/>
      <c r="G20" s="47"/>
      <c r="H20" s="47"/>
      <c r="I20" s="47"/>
      <c r="J20" s="47"/>
      <c r="K20" s="47"/>
      <c r="L20" s="47"/>
      <c r="M20" s="47"/>
      <c r="N20" s="47"/>
      <c r="O20" s="47"/>
      <c r="P20" s="47"/>
      <c r="Q20" s="47"/>
      <c r="R20" s="47"/>
      <c r="S20" s="47"/>
      <c r="T20" s="47"/>
      <c r="U20" s="47"/>
      <c r="V20" s="47"/>
      <c r="W20" s="47"/>
      <c r="X20" s="47"/>
      <c r="Y20" s="47"/>
      <c r="Z20" s="47"/>
      <c r="AA20" s="47"/>
      <c r="AB20" s="44" t="str">
        <f>IF(COUNTA(Month_1!$B20:$AA20)=0,"",COUNTIF(Month_1!$H20:$AA20,"NO"))</f>
        <v/>
      </c>
    </row>
    <row r="21" spans="2:28">
      <c r="B21" s="49"/>
      <c r="C21" s="50"/>
      <c r="D21" s="50"/>
      <c r="E21" s="51"/>
      <c r="F21" s="50"/>
      <c r="G21" s="50"/>
      <c r="H21" s="50"/>
      <c r="I21" s="50"/>
      <c r="J21" s="50"/>
      <c r="K21" s="50"/>
      <c r="L21" s="50"/>
      <c r="M21" s="50"/>
      <c r="N21" s="50"/>
      <c r="O21" s="50"/>
      <c r="P21" s="50"/>
      <c r="Q21" s="50"/>
      <c r="R21" s="50"/>
      <c r="S21" s="50"/>
      <c r="T21" s="50"/>
      <c r="U21" s="50"/>
      <c r="V21" s="50"/>
      <c r="W21" s="50"/>
      <c r="X21" s="50"/>
      <c r="Y21" s="50"/>
      <c r="Z21" s="50"/>
      <c r="AA21" s="50"/>
      <c r="AB21" s="45" t="str">
        <f>IF(COUNTA(Month_1!$B21:$AA21)=0,"",COUNTIF(Month_1!$H21:$AA21,"NO"))</f>
        <v/>
      </c>
    </row>
    <row r="22" spans="2:28">
      <c r="B22" s="46"/>
      <c r="C22" s="47"/>
      <c r="D22" s="47"/>
      <c r="E22" s="48"/>
      <c r="F22" s="47"/>
      <c r="G22" s="47"/>
      <c r="H22" s="47"/>
      <c r="I22" s="47"/>
      <c r="J22" s="47"/>
      <c r="K22" s="47"/>
      <c r="L22" s="47"/>
      <c r="M22" s="47"/>
      <c r="N22" s="47"/>
      <c r="O22" s="47"/>
      <c r="P22" s="47"/>
      <c r="Q22" s="47"/>
      <c r="R22" s="47"/>
      <c r="S22" s="47"/>
      <c r="T22" s="47"/>
      <c r="U22" s="47"/>
      <c r="V22" s="47"/>
      <c r="W22" s="47"/>
      <c r="X22" s="47"/>
      <c r="Y22" s="47"/>
      <c r="Z22" s="47"/>
      <c r="AA22" s="47"/>
      <c r="AB22" s="44" t="str">
        <f>IF(COUNTA(Month_1!$B22:$AA22)=0,"",COUNTIF(Month_1!$H22:$AA22,"NO"))</f>
        <v/>
      </c>
    </row>
    <row r="23" spans="2:28">
      <c r="B23" s="49"/>
      <c r="C23" s="50"/>
      <c r="D23" s="50"/>
      <c r="E23" s="51"/>
      <c r="F23" s="50"/>
      <c r="G23" s="50"/>
      <c r="H23" s="50"/>
      <c r="I23" s="50"/>
      <c r="J23" s="50"/>
      <c r="K23" s="50"/>
      <c r="L23" s="50"/>
      <c r="M23" s="50"/>
      <c r="N23" s="50"/>
      <c r="O23" s="50"/>
      <c r="P23" s="50"/>
      <c r="Q23" s="50"/>
      <c r="R23" s="50"/>
      <c r="S23" s="50"/>
      <c r="T23" s="50"/>
      <c r="U23" s="50"/>
      <c r="V23" s="50"/>
      <c r="W23" s="50"/>
      <c r="X23" s="50"/>
      <c r="Y23" s="50"/>
      <c r="Z23" s="50"/>
      <c r="AA23" s="50"/>
      <c r="AB23" s="45" t="str">
        <f>IF(COUNTA(Month_1!$B23:$AA23)=0,"",COUNTIF(Month_1!$H23:$AA23,"NO"))</f>
        <v/>
      </c>
    </row>
    <row r="24" spans="2:28">
      <c r="B24" s="46"/>
      <c r="C24" s="47"/>
      <c r="D24" s="47"/>
      <c r="E24" s="48"/>
      <c r="F24" s="47"/>
      <c r="G24" s="47"/>
      <c r="H24" s="47"/>
      <c r="I24" s="47"/>
      <c r="J24" s="47"/>
      <c r="K24" s="47"/>
      <c r="L24" s="47"/>
      <c r="M24" s="47"/>
      <c r="N24" s="47"/>
      <c r="O24" s="47"/>
      <c r="P24" s="47"/>
      <c r="Q24" s="47"/>
      <c r="R24" s="47"/>
      <c r="S24" s="47"/>
      <c r="T24" s="47"/>
      <c r="U24" s="47"/>
      <c r="V24" s="47"/>
      <c r="W24" s="47"/>
      <c r="X24" s="47"/>
      <c r="Y24" s="47"/>
      <c r="Z24" s="47"/>
      <c r="AA24" s="47"/>
      <c r="AB24" s="44" t="str">
        <f>IF(COUNTA(Month_1!$B24:$AA24)=0,"",COUNTIF(Month_1!$H24:$AA24,"NO"))</f>
        <v/>
      </c>
    </row>
    <row r="25" spans="2:28">
      <c r="B25" s="49"/>
      <c r="C25" s="50"/>
      <c r="D25" s="50"/>
      <c r="E25" s="51"/>
      <c r="F25" s="50"/>
      <c r="G25" s="50"/>
      <c r="H25" s="50"/>
      <c r="I25" s="50"/>
      <c r="J25" s="50"/>
      <c r="K25" s="50"/>
      <c r="L25" s="50"/>
      <c r="M25" s="50"/>
      <c r="N25" s="50"/>
      <c r="O25" s="50"/>
      <c r="P25" s="50"/>
      <c r="Q25" s="50"/>
      <c r="R25" s="50"/>
      <c r="S25" s="50"/>
      <c r="T25" s="50"/>
      <c r="U25" s="50"/>
      <c r="V25" s="50"/>
      <c r="W25" s="50"/>
      <c r="X25" s="50"/>
      <c r="Y25" s="50"/>
      <c r="Z25" s="50"/>
      <c r="AA25" s="50"/>
      <c r="AB25" s="45" t="str">
        <f>IF(COUNTA(Month_1!$B25:$AA25)=0,"",COUNTIF(Month_1!$H25:$AA25,"NO"))</f>
        <v/>
      </c>
    </row>
    <row r="26" spans="2:28">
      <c r="B26" s="46"/>
      <c r="C26" s="47"/>
      <c r="D26" s="47"/>
      <c r="E26" s="48"/>
      <c r="F26" s="47"/>
      <c r="G26" s="47"/>
      <c r="H26" s="47"/>
      <c r="I26" s="47"/>
      <c r="J26" s="47"/>
      <c r="K26" s="47"/>
      <c r="L26" s="47"/>
      <c r="M26" s="47"/>
      <c r="N26" s="47"/>
      <c r="O26" s="47"/>
      <c r="P26" s="47"/>
      <c r="Q26" s="47"/>
      <c r="R26" s="47"/>
      <c r="S26" s="47"/>
      <c r="T26" s="47"/>
      <c r="U26" s="47"/>
      <c r="V26" s="47"/>
      <c r="W26" s="47"/>
      <c r="X26" s="47"/>
      <c r="Y26" s="47"/>
      <c r="Z26" s="47"/>
      <c r="AA26" s="47"/>
      <c r="AB26" s="44" t="str">
        <f>IF(COUNTA(Month_1!$B26:$AA26)=0,"",COUNTIF(Month_1!$H26:$AA26,"NO"))</f>
        <v/>
      </c>
    </row>
    <row r="27" spans="2:28">
      <c r="B27" s="49"/>
      <c r="C27" s="50"/>
      <c r="D27" s="50"/>
      <c r="E27" s="51"/>
      <c r="F27" s="50"/>
      <c r="G27" s="50"/>
      <c r="H27" s="50"/>
      <c r="I27" s="50"/>
      <c r="J27" s="50"/>
      <c r="K27" s="50"/>
      <c r="L27" s="50"/>
      <c r="M27" s="50"/>
      <c r="N27" s="50"/>
      <c r="O27" s="50"/>
      <c r="P27" s="50"/>
      <c r="Q27" s="50"/>
      <c r="R27" s="50"/>
      <c r="S27" s="50"/>
      <c r="T27" s="50"/>
      <c r="U27" s="50"/>
      <c r="V27" s="50"/>
      <c r="W27" s="50"/>
      <c r="X27" s="50"/>
      <c r="Y27" s="50"/>
      <c r="Z27" s="50"/>
      <c r="AA27" s="50"/>
      <c r="AB27" s="45" t="str">
        <f>IF(COUNTA(Month_1!$B27:$AA27)=0,"",COUNTIF(Month_1!$H27:$AA27,"NO"))</f>
        <v/>
      </c>
    </row>
    <row r="28" spans="2:28">
      <c r="B28" s="46"/>
      <c r="C28" s="47"/>
      <c r="D28" s="47"/>
      <c r="E28" s="48"/>
      <c r="F28" s="47"/>
      <c r="G28" s="47"/>
      <c r="H28" s="47"/>
      <c r="I28" s="47"/>
      <c r="J28" s="47"/>
      <c r="K28" s="47"/>
      <c r="L28" s="47"/>
      <c r="M28" s="47"/>
      <c r="N28" s="47"/>
      <c r="O28" s="47"/>
      <c r="P28" s="47"/>
      <c r="Q28" s="47"/>
      <c r="R28" s="47"/>
      <c r="S28" s="47"/>
      <c r="T28" s="47"/>
      <c r="U28" s="47"/>
      <c r="V28" s="47"/>
      <c r="W28" s="47"/>
      <c r="X28" s="47"/>
      <c r="Y28" s="47"/>
      <c r="Z28" s="47"/>
      <c r="AA28" s="47"/>
      <c r="AB28" s="44" t="str">
        <f>IF(COUNTA(Month_1!$B28:$AA28)=0,"",COUNTIF(Month_1!$H28:$AA28,"NO"))</f>
        <v/>
      </c>
    </row>
    <row r="29" spans="2:28">
      <c r="B29" s="49"/>
      <c r="C29" s="50"/>
      <c r="D29" s="50"/>
      <c r="E29" s="51"/>
      <c r="F29" s="50"/>
      <c r="G29" s="50"/>
      <c r="H29" s="50"/>
      <c r="I29" s="50"/>
      <c r="J29" s="50"/>
      <c r="K29" s="50"/>
      <c r="L29" s="50"/>
      <c r="M29" s="50"/>
      <c r="N29" s="50"/>
      <c r="O29" s="50"/>
      <c r="P29" s="50"/>
      <c r="Q29" s="50"/>
      <c r="R29" s="50"/>
      <c r="S29" s="50"/>
      <c r="T29" s="50"/>
      <c r="U29" s="50"/>
      <c r="V29" s="50"/>
      <c r="W29" s="50"/>
      <c r="X29" s="50"/>
      <c r="Y29" s="50"/>
      <c r="Z29" s="50"/>
      <c r="AA29" s="50"/>
      <c r="AB29" s="45" t="str">
        <f>IF(COUNTA(Month_1!$B29:$AA29)=0,"",COUNTIF(Month_1!$H29:$AA29,"NO"))</f>
        <v/>
      </c>
    </row>
    <row r="30" spans="2:28">
      <c r="B30" s="46"/>
      <c r="C30" s="47"/>
      <c r="D30" s="47"/>
      <c r="E30" s="48"/>
      <c r="F30" s="47"/>
      <c r="G30" s="47"/>
      <c r="H30" s="47"/>
      <c r="I30" s="47"/>
      <c r="J30" s="47"/>
      <c r="K30" s="47"/>
      <c r="L30" s="47"/>
      <c r="M30" s="47"/>
      <c r="N30" s="47"/>
      <c r="O30" s="47"/>
      <c r="P30" s="47"/>
      <c r="Q30" s="47"/>
      <c r="R30" s="47"/>
      <c r="S30" s="47"/>
      <c r="T30" s="47"/>
      <c r="U30" s="47"/>
      <c r="V30" s="47"/>
      <c r="W30" s="47"/>
      <c r="X30" s="47"/>
      <c r="Y30" s="47"/>
      <c r="Z30" s="47"/>
      <c r="AA30" s="47"/>
      <c r="AB30" s="44" t="str">
        <f>IF(COUNTA(Month_1!$B30:$AA30)=0,"",COUNTIF(Month_1!$H30:$AA30,"NO"))</f>
        <v/>
      </c>
    </row>
    <row r="31" spans="2:28">
      <c r="B31" s="49"/>
      <c r="C31" s="50"/>
      <c r="D31" s="50"/>
      <c r="E31" s="51"/>
      <c r="F31" s="50"/>
      <c r="G31" s="50"/>
      <c r="H31" s="50"/>
      <c r="I31" s="50"/>
      <c r="J31" s="50"/>
      <c r="K31" s="50"/>
      <c r="L31" s="50"/>
      <c r="M31" s="50"/>
      <c r="N31" s="50"/>
      <c r="O31" s="50"/>
      <c r="P31" s="50"/>
      <c r="Q31" s="50"/>
      <c r="R31" s="50"/>
      <c r="S31" s="50"/>
      <c r="T31" s="50"/>
      <c r="U31" s="50"/>
      <c r="V31" s="50"/>
      <c r="W31" s="50"/>
      <c r="X31" s="50"/>
      <c r="Y31" s="50"/>
      <c r="Z31" s="50"/>
      <c r="AA31" s="50"/>
      <c r="AB31" s="45" t="str">
        <f>IF(COUNTA(Month_1!$B31:$AA31)=0,"",COUNTIF(Month_1!$H31:$AA31,"NO"))</f>
        <v/>
      </c>
    </row>
    <row r="32" spans="2:28">
      <c r="B32" s="46"/>
      <c r="C32" s="47"/>
      <c r="D32" s="47"/>
      <c r="E32" s="48"/>
      <c r="F32" s="47"/>
      <c r="G32" s="47"/>
      <c r="H32" s="47"/>
      <c r="I32" s="47"/>
      <c r="J32" s="47"/>
      <c r="K32" s="47"/>
      <c r="L32" s="47"/>
      <c r="M32" s="47"/>
      <c r="N32" s="47"/>
      <c r="O32" s="47"/>
      <c r="P32" s="47"/>
      <c r="Q32" s="47"/>
      <c r="R32" s="47"/>
      <c r="S32" s="47"/>
      <c r="T32" s="47"/>
      <c r="U32" s="47"/>
      <c r="V32" s="47"/>
      <c r="W32" s="47"/>
      <c r="X32" s="47"/>
      <c r="Y32" s="47"/>
      <c r="Z32" s="47"/>
      <c r="AA32" s="47"/>
      <c r="AB32" s="44" t="str">
        <f>IF(COUNTA(Month_1!$B32:$AA32)=0,"",COUNTIF(Month_1!$H32:$AA32,"NO"))</f>
        <v/>
      </c>
    </row>
    <row r="33" spans="2:28">
      <c r="B33" s="49"/>
      <c r="C33" s="50"/>
      <c r="D33" s="50"/>
      <c r="E33" s="51"/>
      <c r="F33" s="50"/>
      <c r="G33" s="50"/>
      <c r="H33" s="50"/>
      <c r="I33" s="50"/>
      <c r="J33" s="50"/>
      <c r="K33" s="50"/>
      <c r="L33" s="50"/>
      <c r="M33" s="50"/>
      <c r="N33" s="50"/>
      <c r="O33" s="50"/>
      <c r="P33" s="50"/>
      <c r="Q33" s="50"/>
      <c r="R33" s="50"/>
      <c r="S33" s="50"/>
      <c r="T33" s="50"/>
      <c r="U33" s="50"/>
      <c r="V33" s="50"/>
      <c r="W33" s="50"/>
      <c r="X33" s="50"/>
      <c r="Y33" s="50"/>
      <c r="Z33" s="50"/>
      <c r="AA33" s="50"/>
      <c r="AB33" s="45" t="str">
        <f>IF(COUNTA(Month_1!$B33:$AA33)=0,"",COUNTIF(Month_1!$H33:$AA33,"NO"))</f>
        <v/>
      </c>
    </row>
    <row r="34" spans="2:28">
      <c r="B34" s="46"/>
      <c r="C34" s="47"/>
      <c r="D34" s="47"/>
      <c r="E34" s="48"/>
      <c r="F34" s="47"/>
      <c r="G34" s="47"/>
      <c r="H34" s="47"/>
      <c r="I34" s="47"/>
      <c r="J34" s="47"/>
      <c r="K34" s="47"/>
      <c r="L34" s="47"/>
      <c r="M34" s="47"/>
      <c r="N34" s="47"/>
      <c r="O34" s="47"/>
      <c r="P34" s="47"/>
      <c r="Q34" s="47"/>
      <c r="R34" s="47"/>
      <c r="S34" s="47"/>
      <c r="T34" s="47"/>
      <c r="U34" s="47"/>
      <c r="V34" s="47"/>
      <c r="W34" s="47"/>
      <c r="X34" s="47"/>
      <c r="Y34" s="47"/>
      <c r="Z34" s="47"/>
      <c r="AA34" s="47"/>
      <c r="AB34" s="44" t="str">
        <f>IF(COUNTA(Month_1!$B34:$AA34)=0,"",COUNTIF(Month_1!$H34:$AA34,"NO"))</f>
        <v/>
      </c>
    </row>
    <row r="35" spans="2:28">
      <c r="B35" s="49"/>
      <c r="C35" s="50"/>
      <c r="D35" s="50"/>
      <c r="E35" s="51"/>
      <c r="F35" s="50"/>
      <c r="G35" s="50"/>
      <c r="H35" s="50"/>
      <c r="I35" s="50"/>
      <c r="J35" s="50"/>
      <c r="K35" s="50"/>
      <c r="L35" s="50"/>
      <c r="M35" s="50"/>
      <c r="N35" s="50"/>
      <c r="O35" s="50"/>
      <c r="P35" s="50"/>
      <c r="Q35" s="50"/>
      <c r="R35" s="50"/>
      <c r="S35" s="50"/>
      <c r="T35" s="50"/>
      <c r="U35" s="50"/>
      <c r="V35" s="50"/>
      <c r="W35" s="50"/>
      <c r="X35" s="50"/>
      <c r="Y35" s="50"/>
      <c r="Z35" s="50"/>
      <c r="AA35" s="50"/>
      <c r="AB35" s="45" t="str">
        <f>IF(COUNTA(Month_1!$B35:$AA35)=0,"",COUNTIF(Month_1!$H35:$AA35,"NO"))</f>
        <v/>
      </c>
    </row>
    <row r="36" spans="2:28">
      <c r="B36" s="46"/>
      <c r="C36" s="47"/>
      <c r="D36" s="47"/>
      <c r="E36" s="48"/>
      <c r="F36" s="47"/>
      <c r="G36" s="47"/>
      <c r="H36" s="47"/>
      <c r="I36" s="47"/>
      <c r="J36" s="47"/>
      <c r="K36" s="47"/>
      <c r="L36" s="47"/>
      <c r="M36" s="47"/>
      <c r="N36" s="47"/>
      <c r="O36" s="47"/>
      <c r="P36" s="47"/>
      <c r="Q36" s="47"/>
      <c r="R36" s="47"/>
      <c r="S36" s="47"/>
      <c r="T36" s="47"/>
      <c r="U36" s="47"/>
      <c r="V36" s="47"/>
      <c r="W36" s="47"/>
      <c r="X36" s="47"/>
      <c r="Y36" s="47"/>
      <c r="Z36" s="47"/>
      <c r="AA36" s="47"/>
      <c r="AB36" s="44" t="str">
        <f>IF(COUNTA(Month_1!$B36:$AA36)=0,"",COUNTIF(Month_1!$H36:$AA36,"NO"))</f>
        <v/>
      </c>
    </row>
    <row r="37" spans="2:28">
      <c r="B37" s="49"/>
      <c r="C37" s="50"/>
      <c r="D37" s="50"/>
      <c r="E37" s="51"/>
      <c r="F37" s="50"/>
      <c r="G37" s="50"/>
      <c r="H37" s="50"/>
      <c r="I37" s="50"/>
      <c r="J37" s="50"/>
      <c r="K37" s="50"/>
      <c r="L37" s="50"/>
      <c r="M37" s="50"/>
      <c r="N37" s="50"/>
      <c r="O37" s="50"/>
      <c r="P37" s="50"/>
      <c r="Q37" s="50"/>
      <c r="R37" s="50"/>
      <c r="S37" s="50"/>
      <c r="T37" s="50"/>
      <c r="U37" s="50"/>
      <c r="V37" s="50"/>
      <c r="W37" s="50"/>
      <c r="X37" s="50"/>
      <c r="Y37" s="50"/>
      <c r="Z37" s="50"/>
      <c r="AA37" s="50"/>
      <c r="AB37" s="45" t="str">
        <f>IF(COUNTA(Month_1!$B37:$AA37)=0,"",COUNTIF(Month_1!$H37:$AA37,"NO"))</f>
        <v/>
      </c>
    </row>
    <row r="38" spans="2:28">
      <c r="B38" s="46"/>
      <c r="C38" s="47"/>
      <c r="D38" s="47"/>
      <c r="E38" s="48"/>
      <c r="F38" s="47"/>
      <c r="G38" s="47"/>
      <c r="H38" s="47"/>
      <c r="I38" s="47"/>
      <c r="J38" s="47"/>
      <c r="K38" s="47"/>
      <c r="L38" s="47"/>
      <c r="M38" s="47"/>
      <c r="N38" s="47"/>
      <c r="O38" s="47"/>
      <c r="P38" s="47"/>
      <c r="Q38" s="47"/>
      <c r="R38" s="47"/>
      <c r="S38" s="47"/>
      <c r="T38" s="47"/>
      <c r="U38" s="47"/>
      <c r="V38" s="47"/>
      <c r="W38" s="47"/>
      <c r="X38" s="47"/>
      <c r="Y38" s="47"/>
      <c r="Z38" s="47"/>
      <c r="AA38" s="47"/>
      <c r="AB38" s="44" t="str">
        <f>IF(COUNTA(Month_1!$B38:$AA38)=0,"",COUNTIF(Month_1!$H38:$AA38,"NO"))</f>
        <v/>
      </c>
    </row>
    <row r="39" spans="2:28">
      <c r="B39" s="49"/>
      <c r="C39" s="50"/>
      <c r="D39" s="50"/>
      <c r="E39" s="51"/>
      <c r="F39" s="50"/>
      <c r="G39" s="50"/>
      <c r="H39" s="50"/>
      <c r="I39" s="50"/>
      <c r="J39" s="50"/>
      <c r="K39" s="50"/>
      <c r="L39" s="50"/>
      <c r="M39" s="50"/>
      <c r="N39" s="50"/>
      <c r="O39" s="50"/>
      <c r="P39" s="50"/>
      <c r="Q39" s="50"/>
      <c r="R39" s="50"/>
      <c r="S39" s="50"/>
      <c r="T39" s="50"/>
      <c r="U39" s="50"/>
      <c r="V39" s="50"/>
      <c r="W39" s="50"/>
      <c r="X39" s="50"/>
      <c r="Y39" s="50"/>
      <c r="Z39" s="50"/>
      <c r="AA39" s="50"/>
      <c r="AB39" s="45" t="str">
        <f>IF(COUNTA(Month_1!$B39:$AA39)=0,"",COUNTIF(Month_1!$H39:$AA39,"NO"))</f>
        <v/>
      </c>
    </row>
    <row r="40" spans="2:28">
      <c r="B40" s="46"/>
      <c r="C40" s="47"/>
      <c r="D40" s="47"/>
      <c r="E40" s="48"/>
      <c r="F40" s="47"/>
      <c r="G40" s="47"/>
      <c r="H40" s="47"/>
      <c r="I40" s="47"/>
      <c r="J40" s="47"/>
      <c r="K40" s="47"/>
      <c r="L40" s="47"/>
      <c r="M40" s="47"/>
      <c r="N40" s="47"/>
      <c r="O40" s="47"/>
      <c r="P40" s="47"/>
      <c r="Q40" s="47"/>
      <c r="R40" s="47"/>
      <c r="S40" s="47"/>
      <c r="T40" s="47"/>
      <c r="U40" s="47"/>
      <c r="V40" s="47"/>
      <c r="W40" s="47"/>
      <c r="X40" s="47"/>
      <c r="Y40" s="47"/>
      <c r="Z40" s="47"/>
      <c r="AA40" s="47"/>
      <c r="AB40" s="44" t="str">
        <f>IF(COUNTA(Month_1!$B40:$AA40)=0,"",COUNTIF(Month_1!$H40:$AA40,"NO"))</f>
        <v/>
      </c>
    </row>
    <row r="41" spans="2:28">
      <c r="B41" s="49"/>
      <c r="C41" s="50"/>
      <c r="D41" s="50"/>
      <c r="E41" s="51"/>
      <c r="F41" s="50"/>
      <c r="G41" s="50"/>
      <c r="H41" s="50"/>
      <c r="I41" s="50"/>
      <c r="J41" s="50"/>
      <c r="K41" s="50"/>
      <c r="L41" s="50"/>
      <c r="M41" s="50"/>
      <c r="N41" s="50"/>
      <c r="O41" s="50"/>
      <c r="P41" s="50"/>
      <c r="Q41" s="50"/>
      <c r="R41" s="50"/>
      <c r="S41" s="50"/>
      <c r="T41" s="50"/>
      <c r="U41" s="50"/>
      <c r="V41" s="50"/>
      <c r="W41" s="50"/>
      <c r="X41" s="50"/>
      <c r="Y41" s="50"/>
      <c r="Z41" s="50"/>
      <c r="AA41" s="50"/>
      <c r="AB41" s="45" t="str">
        <f>IF(COUNTA(Month_1!$B41:$AA41)=0,"",COUNTIF(Month_1!$H41:$AA41,"NO"))</f>
        <v/>
      </c>
    </row>
    <row r="42" spans="2:28">
      <c r="B42" s="46"/>
      <c r="C42" s="47"/>
      <c r="D42" s="47"/>
      <c r="E42" s="48"/>
      <c r="F42" s="47"/>
      <c r="G42" s="47"/>
      <c r="H42" s="47"/>
      <c r="I42" s="47"/>
      <c r="J42" s="47"/>
      <c r="K42" s="47"/>
      <c r="L42" s="47"/>
      <c r="M42" s="47"/>
      <c r="N42" s="47"/>
      <c r="O42" s="47"/>
      <c r="P42" s="47"/>
      <c r="Q42" s="47"/>
      <c r="R42" s="47"/>
      <c r="S42" s="47"/>
      <c r="T42" s="47"/>
      <c r="U42" s="47"/>
      <c r="V42" s="47"/>
      <c r="W42" s="47"/>
      <c r="X42" s="47"/>
      <c r="Y42" s="47"/>
      <c r="Z42" s="47"/>
      <c r="AA42" s="47"/>
      <c r="AB42" s="44" t="str">
        <f>IF(COUNTA(Month_1!$B42:$AA42)=0,"",COUNTIF(Month_1!$H42:$AA42,"NO"))</f>
        <v/>
      </c>
    </row>
    <row r="43" spans="2:28">
      <c r="B43" s="49"/>
      <c r="C43" s="50"/>
      <c r="D43" s="50"/>
      <c r="E43" s="51"/>
      <c r="F43" s="50"/>
      <c r="G43" s="50"/>
      <c r="H43" s="50"/>
      <c r="I43" s="50"/>
      <c r="J43" s="50"/>
      <c r="K43" s="50"/>
      <c r="L43" s="50"/>
      <c r="M43" s="50"/>
      <c r="N43" s="50"/>
      <c r="O43" s="50"/>
      <c r="P43" s="50"/>
      <c r="Q43" s="50"/>
      <c r="R43" s="50"/>
      <c r="S43" s="50"/>
      <c r="T43" s="50"/>
      <c r="U43" s="50"/>
      <c r="V43" s="50"/>
      <c r="W43" s="50"/>
      <c r="X43" s="50"/>
      <c r="Y43" s="50"/>
      <c r="Z43" s="50"/>
      <c r="AA43" s="50"/>
      <c r="AB43" s="45" t="str">
        <f>IF(COUNTA(Month_1!$B43:$AA43)=0,"",COUNTIF(Month_1!$H43:$AA43,"NO"))</f>
        <v/>
      </c>
    </row>
    <row r="44" spans="2:28">
      <c r="B44" s="46"/>
      <c r="C44" s="47"/>
      <c r="D44" s="47"/>
      <c r="E44" s="48"/>
      <c r="F44" s="47"/>
      <c r="G44" s="47"/>
      <c r="H44" s="47"/>
      <c r="I44" s="47"/>
      <c r="J44" s="47"/>
      <c r="K44" s="47"/>
      <c r="L44" s="47"/>
      <c r="M44" s="47"/>
      <c r="N44" s="47"/>
      <c r="O44" s="47"/>
      <c r="P44" s="47"/>
      <c r="Q44" s="47"/>
      <c r="R44" s="47"/>
      <c r="S44" s="47"/>
      <c r="T44" s="47"/>
      <c r="U44" s="47"/>
      <c r="V44" s="47"/>
      <c r="W44" s="47"/>
      <c r="X44" s="47"/>
      <c r="Y44" s="47"/>
      <c r="Z44" s="47"/>
      <c r="AA44" s="47"/>
      <c r="AB44" s="44" t="str">
        <f>IF(COUNTA(Month_1!$B44:$AA44)=0,"",COUNTIF(Month_1!$H44:$AA44,"NO"))</f>
        <v/>
      </c>
    </row>
    <row r="45" spans="2:28">
      <c r="B45" s="49"/>
      <c r="C45" s="50"/>
      <c r="D45" s="50"/>
      <c r="E45" s="51"/>
      <c r="F45" s="50"/>
      <c r="G45" s="50"/>
      <c r="H45" s="50"/>
      <c r="I45" s="50"/>
      <c r="J45" s="50"/>
      <c r="K45" s="50"/>
      <c r="L45" s="50"/>
      <c r="M45" s="50"/>
      <c r="N45" s="50"/>
      <c r="O45" s="50"/>
      <c r="P45" s="50"/>
      <c r="Q45" s="50"/>
      <c r="R45" s="50"/>
      <c r="S45" s="50"/>
      <c r="T45" s="50"/>
      <c r="U45" s="50"/>
      <c r="V45" s="50"/>
      <c r="W45" s="50"/>
      <c r="X45" s="50"/>
      <c r="Y45" s="50"/>
      <c r="Z45" s="50"/>
      <c r="AA45" s="50"/>
      <c r="AB45" s="45" t="str">
        <f>IF(COUNTA(Month_1!$B45:$AA45)=0,"",COUNTIF(Month_1!$H45:$AA45,"NO"))</f>
        <v/>
      </c>
    </row>
    <row r="46" spans="2:28">
      <c r="B46" s="46"/>
      <c r="C46" s="47"/>
      <c r="D46" s="47"/>
      <c r="E46" s="48"/>
      <c r="F46" s="47"/>
      <c r="G46" s="47"/>
      <c r="H46" s="47"/>
      <c r="I46" s="47"/>
      <c r="J46" s="47"/>
      <c r="K46" s="47"/>
      <c r="L46" s="47"/>
      <c r="M46" s="47"/>
      <c r="N46" s="47"/>
      <c r="O46" s="47"/>
      <c r="P46" s="47"/>
      <c r="Q46" s="47"/>
      <c r="R46" s="47"/>
      <c r="S46" s="47"/>
      <c r="T46" s="47"/>
      <c r="U46" s="47"/>
      <c r="V46" s="47"/>
      <c r="W46" s="47"/>
      <c r="X46" s="47"/>
      <c r="Y46" s="47"/>
      <c r="Z46" s="47"/>
      <c r="AA46" s="47"/>
      <c r="AB46" s="44" t="str">
        <f>IF(COUNTA(Month_1!$B46:$AA46)=0,"",COUNTIF(Month_1!$H46:$AA46,"NO"))</f>
        <v/>
      </c>
    </row>
    <row r="47" spans="2:28">
      <c r="B47" s="49"/>
      <c r="C47" s="50"/>
      <c r="D47" s="50"/>
      <c r="E47" s="51"/>
      <c r="F47" s="50"/>
      <c r="G47" s="50"/>
      <c r="H47" s="50"/>
      <c r="I47" s="50"/>
      <c r="J47" s="50"/>
      <c r="K47" s="50"/>
      <c r="L47" s="50"/>
      <c r="M47" s="50"/>
      <c r="N47" s="50"/>
      <c r="O47" s="50"/>
      <c r="P47" s="50"/>
      <c r="Q47" s="50"/>
      <c r="R47" s="50"/>
      <c r="S47" s="50"/>
      <c r="T47" s="50"/>
      <c r="U47" s="50"/>
      <c r="V47" s="50"/>
      <c r="W47" s="50"/>
      <c r="X47" s="50"/>
      <c r="Y47" s="50"/>
      <c r="Z47" s="50"/>
      <c r="AA47" s="50"/>
      <c r="AB47" s="45" t="str">
        <f>IF(COUNTA(Month_1!$B47:$AA47)=0,"",COUNTIF(Month_1!$H47:$AA47,"NO"))</f>
        <v/>
      </c>
    </row>
    <row r="48" spans="2:28">
      <c r="B48" s="46"/>
      <c r="C48" s="47"/>
      <c r="D48" s="47"/>
      <c r="E48" s="48"/>
      <c r="F48" s="47"/>
      <c r="G48" s="47"/>
      <c r="H48" s="47"/>
      <c r="I48" s="47"/>
      <c r="J48" s="47"/>
      <c r="K48" s="47"/>
      <c r="L48" s="47"/>
      <c r="M48" s="47"/>
      <c r="N48" s="47"/>
      <c r="O48" s="47"/>
      <c r="P48" s="47"/>
      <c r="Q48" s="47"/>
      <c r="R48" s="47"/>
      <c r="S48" s="47"/>
      <c r="T48" s="47"/>
      <c r="U48" s="47"/>
      <c r="V48" s="47"/>
      <c r="W48" s="47"/>
      <c r="X48" s="47"/>
      <c r="Y48" s="47"/>
      <c r="Z48" s="47"/>
      <c r="AA48" s="47"/>
      <c r="AB48" s="44" t="str">
        <f>IF(COUNTA(Month_1!$B48:$AA48)=0,"",COUNTIF(Month_1!$H48:$AA48,"NO"))</f>
        <v/>
      </c>
    </row>
    <row r="49" spans="2:28">
      <c r="B49" s="49"/>
      <c r="C49" s="50"/>
      <c r="D49" s="50"/>
      <c r="E49" s="51"/>
      <c r="F49" s="50"/>
      <c r="G49" s="50"/>
      <c r="H49" s="50"/>
      <c r="I49" s="50"/>
      <c r="J49" s="50"/>
      <c r="K49" s="50"/>
      <c r="L49" s="50"/>
      <c r="M49" s="50"/>
      <c r="N49" s="50"/>
      <c r="O49" s="50"/>
      <c r="P49" s="50"/>
      <c r="Q49" s="50"/>
      <c r="R49" s="50"/>
      <c r="S49" s="50"/>
      <c r="T49" s="50"/>
      <c r="U49" s="50"/>
      <c r="V49" s="50"/>
      <c r="W49" s="50"/>
      <c r="X49" s="50"/>
      <c r="Y49" s="50"/>
      <c r="Z49" s="50"/>
      <c r="AA49" s="50"/>
      <c r="AB49" s="45" t="str">
        <f>IF(COUNTA(Month_1!$B49:$AA49)=0,"",COUNTIF(Month_1!$H49:$AA49,"NO"))</f>
        <v/>
      </c>
    </row>
    <row r="50" spans="2:28">
      <c r="B50" s="46"/>
      <c r="C50" s="47"/>
      <c r="D50" s="47"/>
      <c r="E50" s="48"/>
      <c r="F50" s="47"/>
      <c r="G50" s="47"/>
      <c r="H50" s="47"/>
      <c r="I50" s="47"/>
      <c r="J50" s="47"/>
      <c r="K50" s="47"/>
      <c r="L50" s="47"/>
      <c r="M50" s="47"/>
      <c r="N50" s="47"/>
      <c r="O50" s="47"/>
      <c r="P50" s="47"/>
      <c r="Q50" s="47"/>
      <c r="R50" s="47"/>
      <c r="S50" s="47"/>
      <c r="T50" s="47"/>
      <c r="U50" s="47"/>
      <c r="V50" s="47"/>
      <c r="W50" s="47"/>
      <c r="X50" s="47"/>
      <c r="Y50" s="47"/>
      <c r="Z50" s="47"/>
      <c r="AA50" s="47"/>
      <c r="AB50" s="44" t="str">
        <f>IF(COUNTA(Month_1!$B50:$AA50)=0,"",COUNTIF(Month_1!$H50:$AA50,"NO"))</f>
        <v/>
      </c>
    </row>
    <row r="51" spans="2:28">
      <c r="B51" s="49"/>
      <c r="C51" s="50"/>
      <c r="D51" s="50"/>
      <c r="E51" s="51"/>
      <c r="F51" s="50"/>
      <c r="G51" s="50"/>
      <c r="H51" s="50"/>
      <c r="I51" s="50"/>
      <c r="J51" s="50"/>
      <c r="K51" s="50"/>
      <c r="L51" s="50"/>
      <c r="M51" s="50"/>
      <c r="N51" s="50"/>
      <c r="O51" s="50"/>
      <c r="P51" s="50"/>
      <c r="Q51" s="50"/>
      <c r="R51" s="50"/>
      <c r="S51" s="50"/>
      <c r="T51" s="50"/>
      <c r="U51" s="50"/>
      <c r="V51" s="50"/>
      <c r="W51" s="50"/>
      <c r="X51" s="50"/>
      <c r="Y51" s="50"/>
      <c r="Z51" s="50"/>
      <c r="AA51" s="50"/>
      <c r="AB51" s="45" t="str">
        <f>IF(COUNTA(Month_1!$B51:$AA51)=0,"",COUNTIF(Month_1!$H51:$AA51,"NO"))</f>
        <v/>
      </c>
    </row>
    <row r="52" spans="2:28">
      <c r="B52" s="46"/>
      <c r="C52" s="47"/>
      <c r="D52" s="47"/>
      <c r="E52" s="48"/>
      <c r="F52" s="47"/>
      <c r="G52" s="47"/>
      <c r="H52" s="47"/>
      <c r="I52" s="47"/>
      <c r="J52" s="47"/>
      <c r="K52" s="47"/>
      <c r="L52" s="47"/>
      <c r="M52" s="47"/>
      <c r="N52" s="47"/>
      <c r="O52" s="47"/>
      <c r="P52" s="47"/>
      <c r="Q52" s="47"/>
      <c r="R52" s="47"/>
      <c r="S52" s="47"/>
      <c r="T52" s="47"/>
      <c r="U52" s="47"/>
      <c r="V52" s="47"/>
      <c r="W52" s="47"/>
      <c r="X52" s="47"/>
      <c r="Y52" s="47"/>
      <c r="Z52" s="47"/>
      <c r="AA52" s="47"/>
      <c r="AB52" s="44" t="str">
        <f>IF(COUNTA(Month_1!$B52:$AA52)=0,"",COUNTIF(Month_1!$H52:$AA52,"NO"))</f>
        <v/>
      </c>
    </row>
    <row r="53" spans="2:28">
      <c r="B53" s="49"/>
      <c r="C53" s="50"/>
      <c r="D53" s="50"/>
      <c r="E53" s="51"/>
      <c r="F53" s="50"/>
      <c r="G53" s="50"/>
      <c r="H53" s="50"/>
      <c r="I53" s="50"/>
      <c r="J53" s="50"/>
      <c r="K53" s="50"/>
      <c r="L53" s="50"/>
      <c r="M53" s="50"/>
      <c r="N53" s="50"/>
      <c r="O53" s="50"/>
      <c r="P53" s="50"/>
      <c r="Q53" s="50"/>
      <c r="R53" s="50"/>
      <c r="S53" s="50"/>
      <c r="T53" s="50"/>
      <c r="U53" s="50"/>
      <c r="V53" s="50"/>
      <c r="W53" s="50"/>
      <c r="X53" s="50"/>
      <c r="Y53" s="50"/>
      <c r="Z53" s="50"/>
      <c r="AA53" s="50"/>
      <c r="AB53" s="45" t="str">
        <f>IF(COUNTA(Month_1!$B53:$AA53)=0,"",COUNTIF(Month_1!$H53:$AA53,"NO"))</f>
        <v/>
      </c>
    </row>
    <row r="54" spans="2:28">
      <c r="B54" s="46"/>
      <c r="C54" s="47"/>
      <c r="D54" s="47"/>
      <c r="E54" s="48"/>
      <c r="F54" s="47"/>
      <c r="G54" s="47"/>
      <c r="H54" s="47"/>
      <c r="I54" s="47"/>
      <c r="J54" s="47"/>
      <c r="K54" s="47"/>
      <c r="L54" s="47"/>
      <c r="M54" s="47"/>
      <c r="N54" s="47"/>
      <c r="O54" s="47"/>
      <c r="P54" s="47"/>
      <c r="Q54" s="47"/>
      <c r="R54" s="47"/>
      <c r="S54" s="47"/>
      <c r="T54" s="47"/>
      <c r="U54" s="47"/>
      <c r="V54" s="47"/>
      <c r="W54" s="47"/>
      <c r="X54" s="47"/>
      <c r="Y54" s="47"/>
      <c r="Z54" s="47"/>
      <c r="AA54" s="47"/>
      <c r="AB54" s="44" t="str">
        <f>IF(COUNTA(Month_1!$B54:$AA54)=0,"",COUNTIF(Month_1!$H54:$AA54,"NO"))</f>
        <v/>
      </c>
    </row>
    <row r="55" spans="2:28">
      <c r="B55" s="49"/>
      <c r="C55" s="50"/>
      <c r="D55" s="50"/>
      <c r="E55" s="51"/>
      <c r="F55" s="50"/>
      <c r="G55" s="50"/>
      <c r="H55" s="50"/>
      <c r="I55" s="50"/>
      <c r="J55" s="50"/>
      <c r="K55" s="50"/>
      <c r="L55" s="50"/>
      <c r="M55" s="50"/>
      <c r="N55" s="50"/>
      <c r="O55" s="50"/>
      <c r="P55" s="50"/>
      <c r="Q55" s="50"/>
      <c r="R55" s="50"/>
      <c r="S55" s="50"/>
      <c r="T55" s="50"/>
      <c r="U55" s="50"/>
      <c r="V55" s="50"/>
      <c r="W55" s="50"/>
      <c r="X55" s="50"/>
      <c r="Y55" s="50"/>
      <c r="Z55" s="50"/>
      <c r="AA55" s="50"/>
      <c r="AB55" s="45" t="str">
        <f>IF(COUNTA(Month_1!$B55:$AA55)=0,"",COUNTIF(Month_1!$H55:$AA55,"NO"))</f>
        <v/>
      </c>
    </row>
    <row r="56" spans="2:28">
      <c r="B56" s="46"/>
      <c r="C56" s="47"/>
      <c r="D56" s="47"/>
      <c r="E56" s="48"/>
      <c r="F56" s="47"/>
      <c r="G56" s="47"/>
      <c r="H56" s="47"/>
      <c r="I56" s="47"/>
      <c r="J56" s="47"/>
      <c r="K56" s="47"/>
      <c r="L56" s="47"/>
      <c r="M56" s="47"/>
      <c r="N56" s="47"/>
      <c r="O56" s="47"/>
      <c r="P56" s="47"/>
      <c r="Q56" s="47"/>
      <c r="R56" s="47"/>
      <c r="S56" s="47"/>
      <c r="T56" s="47"/>
      <c r="U56" s="47"/>
      <c r="V56" s="47"/>
      <c r="W56" s="47"/>
      <c r="X56" s="47"/>
      <c r="Y56" s="47"/>
      <c r="Z56" s="47"/>
      <c r="AA56" s="47"/>
      <c r="AB56" s="44" t="str">
        <f>IF(COUNTA(Month_1!$B56:$AA56)=0,"",COUNTIF(Month_1!$H56:$AA56,"NO"))</f>
        <v/>
      </c>
    </row>
    <row r="57" spans="2:28">
      <c r="B57" s="49"/>
      <c r="C57" s="50"/>
      <c r="D57" s="50"/>
      <c r="E57" s="51"/>
      <c r="F57" s="50"/>
      <c r="G57" s="50"/>
      <c r="H57" s="50"/>
      <c r="I57" s="50"/>
      <c r="J57" s="50"/>
      <c r="K57" s="50"/>
      <c r="L57" s="50"/>
      <c r="M57" s="50"/>
      <c r="N57" s="50"/>
      <c r="O57" s="50"/>
      <c r="P57" s="50"/>
      <c r="Q57" s="50"/>
      <c r="R57" s="50"/>
      <c r="S57" s="50"/>
      <c r="T57" s="50"/>
      <c r="U57" s="50"/>
      <c r="V57" s="50"/>
      <c r="W57" s="50"/>
      <c r="X57" s="50"/>
      <c r="Y57" s="50"/>
      <c r="Z57" s="50"/>
      <c r="AA57" s="50"/>
      <c r="AB57" s="45" t="str">
        <f>IF(COUNTA(Month_1!$B57:$AA57)=0,"",COUNTIF(Month_1!$H57:$AA57,"NO"))</f>
        <v/>
      </c>
    </row>
    <row r="58" spans="2:28">
      <c r="B58" s="46"/>
      <c r="C58" s="47"/>
      <c r="D58" s="47"/>
      <c r="E58" s="48"/>
      <c r="F58" s="47"/>
      <c r="G58" s="47"/>
      <c r="H58" s="47"/>
      <c r="I58" s="47"/>
      <c r="J58" s="47"/>
      <c r="K58" s="47"/>
      <c r="L58" s="47"/>
      <c r="M58" s="47"/>
      <c r="N58" s="47"/>
      <c r="O58" s="47"/>
      <c r="P58" s="47"/>
      <c r="Q58" s="47"/>
      <c r="R58" s="47"/>
      <c r="S58" s="47"/>
      <c r="T58" s="47"/>
      <c r="U58" s="47"/>
      <c r="V58" s="47"/>
      <c r="W58" s="47"/>
      <c r="X58" s="47"/>
      <c r="Y58" s="47"/>
      <c r="Z58" s="47"/>
      <c r="AA58" s="47"/>
      <c r="AB58" s="44" t="str">
        <f>IF(COUNTA(Month_1!$B58:$AA58)=0,"",COUNTIF(Month_1!$H58:$AA58,"NO"))</f>
        <v/>
      </c>
    </row>
    <row r="59" spans="2:28">
      <c r="B59" s="49"/>
      <c r="C59" s="50"/>
      <c r="D59" s="50"/>
      <c r="E59" s="51"/>
      <c r="F59" s="50"/>
      <c r="G59" s="50"/>
      <c r="H59" s="50"/>
      <c r="I59" s="50"/>
      <c r="J59" s="50"/>
      <c r="K59" s="50"/>
      <c r="L59" s="50"/>
      <c r="M59" s="50"/>
      <c r="N59" s="50"/>
      <c r="O59" s="50"/>
      <c r="P59" s="50"/>
      <c r="Q59" s="50"/>
      <c r="R59" s="50"/>
      <c r="S59" s="50"/>
      <c r="T59" s="50"/>
      <c r="U59" s="50"/>
      <c r="V59" s="50"/>
      <c r="W59" s="50"/>
      <c r="X59" s="50"/>
      <c r="Y59" s="50"/>
      <c r="Z59" s="50"/>
      <c r="AA59" s="50"/>
      <c r="AB59" s="45" t="str">
        <f>IF(COUNTA(Month_1!$B59:$AA59)=0,"",COUNTIF(Month_1!$H59:$AA59,"NO"))</f>
        <v/>
      </c>
    </row>
    <row r="60" spans="2:28">
      <c r="B60" s="46"/>
      <c r="C60" s="47"/>
      <c r="D60" s="47"/>
      <c r="E60" s="48"/>
      <c r="F60" s="47"/>
      <c r="G60" s="47"/>
      <c r="H60" s="47"/>
      <c r="I60" s="47"/>
      <c r="J60" s="47"/>
      <c r="K60" s="47"/>
      <c r="L60" s="47"/>
      <c r="M60" s="47"/>
      <c r="N60" s="47"/>
      <c r="O60" s="47"/>
      <c r="P60" s="47"/>
      <c r="Q60" s="47"/>
      <c r="R60" s="47"/>
      <c r="S60" s="47"/>
      <c r="T60" s="47"/>
      <c r="U60" s="47"/>
      <c r="V60" s="47"/>
      <c r="W60" s="47"/>
      <c r="X60" s="47"/>
      <c r="Y60" s="47"/>
      <c r="Z60" s="47"/>
      <c r="AA60" s="47"/>
      <c r="AB60" s="44" t="str">
        <f>IF(COUNTA(Month_1!$B60:$AA60)=0,"",COUNTIF(Month_1!$H60:$AA60,"NO"))</f>
        <v/>
      </c>
    </row>
    <row r="61" spans="2:28">
      <c r="B61" s="49"/>
      <c r="C61" s="50"/>
      <c r="D61" s="50"/>
      <c r="E61" s="51"/>
      <c r="F61" s="50"/>
      <c r="G61" s="50"/>
      <c r="H61" s="50"/>
      <c r="I61" s="50"/>
      <c r="J61" s="50"/>
      <c r="K61" s="50"/>
      <c r="L61" s="50"/>
      <c r="M61" s="50"/>
      <c r="N61" s="50"/>
      <c r="O61" s="50"/>
      <c r="P61" s="50"/>
      <c r="Q61" s="50"/>
      <c r="R61" s="50"/>
      <c r="S61" s="50"/>
      <c r="T61" s="50"/>
      <c r="U61" s="50"/>
      <c r="V61" s="50"/>
      <c r="W61" s="50"/>
      <c r="X61" s="50"/>
      <c r="Y61" s="50"/>
      <c r="Z61" s="50"/>
      <c r="AA61" s="50"/>
      <c r="AB61" s="45" t="str">
        <f>IF(COUNTA(Month_1!$B61:$AA61)=0,"",COUNTIF(Month_1!$H61:$AA61,"NO"))</f>
        <v/>
      </c>
    </row>
    <row r="62" spans="2:28">
      <c r="B62" s="46"/>
      <c r="C62" s="47"/>
      <c r="D62" s="47"/>
      <c r="E62" s="48"/>
      <c r="F62" s="47"/>
      <c r="G62" s="47"/>
      <c r="H62" s="47"/>
      <c r="I62" s="47"/>
      <c r="J62" s="47"/>
      <c r="K62" s="47"/>
      <c r="L62" s="47"/>
      <c r="M62" s="47"/>
      <c r="N62" s="47"/>
      <c r="O62" s="47"/>
      <c r="P62" s="47"/>
      <c r="Q62" s="47"/>
      <c r="R62" s="47"/>
      <c r="S62" s="47"/>
      <c r="T62" s="47"/>
      <c r="U62" s="47"/>
      <c r="V62" s="47"/>
      <c r="W62" s="47"/>
      <c r="X62" s="47"/>
      <c r="Y62" s="47"/>
      <c r="Z62" s="47"/>
      <c r="AA62" s="47"/>
      <c r="AB62" s="44" t="str">
        <f>IF(COUNTA(Month_1!$B62:$AA62)=0,"",COUNTIF(Month_1!$H62:$AA62,"NO"))</f>
        <v/>
      </c>
    </row>
    <row r="63" spans="2:28">
      <c r="B63" s="49"/>
      <c r="C63" s="50"/>
      <c r="D63" s="50"/>
      <c r="E63" s="51"/>
      <c r="F63" s="50"/>
      <c r="G63" s="50"/>
      <c r="H63" s="50"/>
      <c r="I63" s="50"/>
      <c r="J63" s="50"/>
      <c r="K63" s="50"/>
      <c r="L63" s="50"/>
      <c r="M63" s="50"/>
      <c r="N63" s="50"/>
      <c r="O63" s="50"/>
      <c r="P63" s="50"/>
      <c r="Q63" s="50"/>
      <c r="R63" s="50"/>
      <c r="S63" s="50"/>
      <c r="T63" s="50"/>
      <c r="U63" s="50"/>
      <c r="V63" s="50"/>
      <c r="W63" s="50"/>
      <c r="X63" s="50"/>
      <c r="Y63" s="50"/>
      <c r="Z63" s="50"/>
      <c r="AA63" s="50"/>
      <c r="AB63" s="45" t="str">
        <f>IF(COUNTA(Month_1!$B63:$AA63)=0,"",COUNTIF(Month_1!$H63:$AA63,"NO"))</f>
        <v/>
      </c>
    </row>
    <row r="64" spans="2:28">
      <c r="B64" s="46"/>
      <c r="C64" s="47"/>
      <c r="D64" s="47"/>
      <c r="E64" s="48"/>
      <c r="F64" s="47"/>
      <c r="G64" s="47"/>
      <c r="H64" s="47"/>
      <c r="I64" s="47"/>
      <c r="J64" s="47"/>
      <c r="K64" s="47"/>
      <c r="L64" s="47"/>
      <c r="M64" s="47"/>
      <c r="N64" s="47"/>
      <c r="O64" s="47"/>
      <c r="P64" s="47"/>
      <c r="Q64" s="47"/>
      <c r="R64" s="47"/>
      <c r="S64" s="47"/>
      <c r="T64" s="47"/>
      <c r="U64" s="47"/>
      <c r="V64" s="47"/>
      <c r="W64" s="47"/>
      <c r="X64" s="47"/>
      <c r="Y64" s="47"/>
      <c r="Z64" s="47"/>
      <c r="AA64" s="47"/>
      <c r="AB64" s="44" t="str">
        <f>IF(COUNTA(Month_1!$B64:$AA64)=0,"",COUNTIF(Month_1!$H64:$AA64,"NO"))</f>
        <v/>
      </c>
    </row>
    <row r="65" spans="2:28">
      <c r="B65" s="49"/>
      <c r="C65" s="50"/>
      <c r="D65" s="50"/>
      <c r="E65" s="51"/>
      <c r="F65" s="50"/>
      <c r="G65" s="50"/>
      <c r="H65" s="50"/>
      <c r="I65" s="50"/>
      <c r="J65" s="50"/>
      <c r="K65" s="50"/>
      <c r="L65" s="50"/>
      <c r="M65" s="50"/>
      <c r="N65" s="50"/>
      <c r="O65" s="50"/>
      <c r="P65" s="50"/>
      <c r="Q65" s="50"/>
      <c r="R65" s="50"/>
      <c r="S65" s="50"/>
      <c r="T65" s="50"/>
      <c r="U65" s="50"/>
      <c r="V65" s="50"/>
      <c r="W65" s="50"/>
      <c r="X65" s="50"/>
      <c r="Y65" s="50"/>
      <c r="Z65" s="50"/>
      <c r="AA65" s="50"/>
      <c r="AB65" s="45" t="str">
        <f>IF(COUNTA(Month_1!$B65:$AA65)=0,"",COUNTIF(Month_1!$H65:$AA65,"NO"))</f>
        <v/>
      </c>
    </row>
    <row r="66" spans="2:28">
      <c r="B66" s="46"/>
      <c r="C66" s="47"/>
      <c r="D66" s="47"/>
      <c r="E66" s="48"/>
      <c r="F66" s="47"/>
      <c r="G66" s="47"/>
      <c r="H66" s="47"/>
      <c r="I66" s="47"/>
      <c r="J66" s="47"/>
      <c r="K66" s="47"/>
      <c r="L66" s="47"/>
      <c r="M66" s="47"/>
      <c r="N66" s="47"/>
      <c r="O66" s="47"/>
      <c r="P66" s="47"/>
      <c r="Q66" s="47"/>
      <c r="R66" s="47"/>
      <c r="S66" s="47"/>
      <c r="T66" s="47"/>
      <c r="U66" s="47"/>
      <c r="V66" s="47"/>
      <c r="W66" s="47"/>
      <c r="X66" s="47"/>
      <c r="Y66" s="47"/>
      <c r="Z66" s="47"/>
      <c r="AA66" s="47"/>
      <c r="AB66" s="44" t="str">
        <f>IF(COUNTA(Month_1!$B66:$AA66)=0,"",COUNTIF(Month_1!$H66:$AA66,"NO"))</f>
        <v/>
      </c>
    </row>
    <row r="67" spans="2:28">
      <c r="B67" s="49"/>
      <c r="C67" s="50"/>
      <c r="D67" s="50"/>
      <c r="E67" s="51"/>
      <c r="F67" s="50"/>
      <c r="G67" s="50"/>
      <c r="H67" s="50"/>
      <c r="I67" s="50"/>
      <c r="J67" s="50"/>
      <c r="K67" s="50"/>
      <c r="L67" s="50"/>
      <c r="M67" s="50"/>
      <c r="N67" s="50"/>
      <c r="O67" s="50"/>
      <c r="P67" s="50"/>
      <c r="Q67" s="50"/>
      <c r="R67" s="50"/>
      <c r="S67" s="50"/>
      <c r="T67" s="50"/>
      <c r="U67" s="50"/>
      <c r="V67" s="50"/>
      <c r="W67" s="50"/>
      <c r="X67" s="50"/>
      <c r="Y67" s="50"/>
      <c r="Z67" s="50"/>
      <c r="AA67" s="50"/>
      <c r="AB67" s="45" t="str">
        <f>IF(COUNTA(Month_1!$B67:$AA67)=0,"",COUNTIF(Month_1!$H67:$AA67,"NO"))</f>
        <v/>
      </c>
    </row>
    <row r="68" spans="2:28">
      <c r="B68" s="46"/>
      <c r="C68" s="47"/>
      <c r="D68" s="47"/>
      <c r="E68" s="48"/>
      <c r="F68" s="47"/>
      <c r="G68" s="47"/>
      <c r="H68" s="47"/>
      <c r="I68" s="47"/>
      <c r="J68" s="47"/>
      <c r="K68" s="47"/>
      <c r="L68" s="47"/>
      <c r="M68" s="47"/>
      <c r="N68" s="47"/>
      <c r="O68" s="47"/>
      <c r="P68" s="47"/>
      <c r="Q68" s="47"/>
      <c r="R68" s="47"/>
      <c r="S68" s="47"/>
      <c r="T68" s="47"/>
      <c r="U68" s="47"/>
      <c r="V68" s="47"/>
      <c r="W68" s="47"/>
      <c r="X68" s="47"/>
      <c r="Y68" s="47"/>
      <c r="Z68" s="47"/>
      <c r="AA68" s="47"/>
      <c r="AB68" s="44" t="str">
        <f>IF(COUNTA(Month_1!$B68:$AA68)=0,"",COUNTIF(Month_1!$H68:$AA68,"NO"))</f>
        <v/>
      </c>
    </row>
    <row r="69" spans="2:28">
      <c r="B69" s="49"/>
      <c r="C69" s="50"/>
      <c r="D69" s="50"/>
      <c r="E69" s="51"/>
      <c r="F69" s="50"/>
      <c r="G69" s="50"/>
      <c r="H69" s="50"/>
      <c r="I69" s="50"/>
      <c r="J69" s="50"/>
      <c r="K69" s="50"/>
      <c r="L69" s="50"/>
      <c r="M69" s="50"/>
      <c r="N69" s="50"/>
      <c r="O69" s="50"/>
      <c r="P69" s="50"/>
      <c r="Q69" s="50"/>
      <c r="R69" s="50"/>
      <c r="S69" s="50"/>
      <c r="T69" s="50"/>
      <c r="U69" s="50"/>
      <c r="V69" s="50"/>
      <c r="W69" s="50"/>
      <c r="X69" s="50"/>
      <c r="Y69" s="50"/>
      <c r="Z69" s="50"/>
      <c r="AA69" s="50"/>
      <c r="AB69" s="45" t="str">
        <f>IF(COUNTA(Month_1!$B69:$AA69)=0,"",COUNTIF(Month_1!$H69:$AA69,"NO"))</f>
        <v/>
      </c>
    </row>
    <row r="70" spans="2:28">
      <c r="B70" s="46"/>
      <c r="C70" s="47"/>
      <c r="D70" s="47"/>
      <c r="E70" s="48"/>
      <c r="F70" s="47"/>
      <c r="G70" s="47"/>
      <c r="H70" s="47"/>
      <c r="I70" s="47"/>
      <c r="J70" s="47"/>
      <c r="K70" s="47"/>
      <c r="L70" s="47"/>
      <c r="M70" s="47"/>
      <c r="N70" s="47"/>
      <c r="O70" s="47"/>
      <c r="P70" s="47"/>
      <c r="Q70" s="47"/>
      <c r="R70" s="47"/>
      <c r="S70" s="47"/>
      <c r="T70" s="47"/>
      <c r="U70" s="47"/>
      <c r="V70" s="47"/>
      <c r="W70" s="47"/>
      <c r="X70" s="47"/>
      <c r="Y70" s="47"/>
      <c r="Z70" s="47"/>
      <c r="AA70" s="47"/>
      <c r="AB70" s="44" t="str">
        <f>IF(COUNTA(Month_1!$B70:$AA70)=0,"",COUNTIF(Month_1!$H70:$AA70,"NO"))</f>
        <v/>
      </c>
    </row>
    <row r="71" spans="2:28">
      <c r="B71" s="49"/>
      <c r="C71" s="50"/>
      <c r="D71" s="50"/>
      <c r="E71" s="51"/>
      <c r="F71" s="50"/>
      <c r="G71" s="50"/>
      <c r="H71" s="50"/>
      <c r="I71" s="50"/>
      <c r="J71" s="50"/>
      <c r="K71" s="50"/>
      <c r="L71" s="50"/>
      <c r="M71" s="50"/>
      <c r="N71" s="50"/>
      <c r="O71" s="50"/>
      <c r="P71" s="50"/>
      <c r="Q71" s="50"/>
      <c r="R71" s="50"/>
      <c r="S71" s="50"/>
      <c r="T71" s="50"/>
      <c r="U71" s="50"/>
      <c r="V71" s="50"/>
      <c r="W71" s="50"/>
      <c r="X71" s="50"/>
      <c r="Y71" s="50"/>
      <c r="Z71" s="50"/>
      <c r="AA71" s="50"/>
      <c r="AB71" s="45" t="str">
        <f>IF(COUNTA(Month_1!$B71:$AA71)=0,"",COUNTIF(Month_1!$H71:$AA71,"NO"))</f>
        <v/>
      </c>
    </row>
    <row r="72" spans="2:28">
      <c r="B72" s="46"/>
      <c r="C72" s="47"/>
      <c r="D72" s="47"/>
      <c r="E72" s="48"/>
      <c r="F72" s="47"/>
      <c r="G72" s="47"/>
      <c r="H72" s="47"/>
      <c r="I72" s="47"/>
      <c r="J72" s="47"/>
      <c r="K72" s="47"/>
      <c r="L72" s="47"/>
      <c r="M72" s="47"/>
      <c r="N72" s="47"/>
      <c r="O72" s="47"/>
      <c r="P72" s="47"/>
      <c r="Q72" s="47"/>
      <c r="R72" s="47"/>
      <c r="S72" s="47"/>
      <c r="T72" s="47"/>
      <c r="U72" s="47"/>
      <c r="V72" s="47"/>
      <c r="W72" s="47"/>
      <c r="X72" s="47"/>
      <c r="Y72" s="47"/>
      <c r="Z72" s="47"/>
      <c r="AA72" s="47"/>
      <c r="AB72" s="44" t="str">
        <f>IF(COUNTA(Month_1!$B72:$AA72)=0,"",COUNTIF(Month_1!$H72:$AA72,"NO"))</f>
        <v/>
      </c>
    </row>
    <row r="73" spans="2:28">
      <c r="B73" s="49"/>
      <c r="C73" s="50"/>
      <c r="D73" s="50"/>
      <c r="E73" s="51"/>
      <c r="F73" s="50"/>
      <c r="G73" s="50"/>
      <c r="H73" s="50"/>
      <c r="I73" s="50"/>
      <c r="J73" s="50"/>
      <c r="K73" s="50"/>
      <c r="L73" s="50"/>
      <c r="M73" s="50"/>
      <c r="N73" s="50"/>
      <c r="O73" s="50"/>
      <c r="P73" s="50"/>
      <c r="Q73" s="50"/>
      <c r="R73" s="50"/>
      <c r="S73" s="50"/>
      <c r="T73" s="50"/>
      <c r="U73" s="50"/>
      <c r="V73" s="50"/>
      <c r="W73" s="50"/>
      <c r="X73" s="50"/>
      <c r="Y73" s="50"/>
      <c r="Z73" s="50"/>
      <c r="AA73" s="50"/>
      <c r="AB73" s="45" t="str">
        <f>IF(COUNTA(Month_1!$B73:$AA73)=0,"",COUNTIF(Month_1!$H73:$AA73,"NO"))</f>
        <v/>
      </c>
    </row>
    <row r="74" spans="2:28">
      <c r="B74" s="46"/>
      <c r="C74" s="47"/>
      <c r="D74" s="47"/>
      <c r="E74" s="48"/>
      <c r="F74" s="47"/>
      <c r="G74" s="47"/>
      <c r="H74" s="47"/>
      <c r="I74" s="47"/>
      <c r="J74" s="47"/>
      <c r="K74" s="47"/>
      <c r="L74" s="47"/>
      <c r="M74" s="47"/>
      <c r="N74" s="47"/>
      <c r="O74" s="47"/>
      <c r="P74" s="47"/>
      <c r="Q74" s="47"/>
      <c r="R74" s="47"/>
      <c r="S74" s="47"/>
      <c r="T74" s="47"/>
      <c r="U74" s="47"/>
      <c r="V74" s="47"/>
      <c r="W74" s="47"/>
      <c r="X74" s="47"/>
      <c r="Y74" s="47"/>
      <c r="Z74" s="47"/>
      <c r="AA74" s="47"/>
      <c r="AB74" s="44" t="str">
        <f>IF(COUNTA(Month_1!$B74:$AA74)=0,"",COUNTIF(Month_1!$H74:$AA74,"NO"))</f>
        <v/>
      </c>
    </row>
    <row r="75" spans="2:28">
      <c r="B75" s="49"/>
      <c r="C75" s="50"/>
      <c r="D75" s="50"/>
      <c r="E75" s="51"/>
      <c r="F75" s="50"/>
      <c r="G75" s="50"/>
      <c r="H75" s="50"/>
      <c r="I75" s="50"/>
      <c r="J75" s="50"/>
      <c r="K75" s="50"/>
      <c r="L75" s="50"/>
      <c r="M75" s="50"/>
      <c r="N75" s="50"/>
      <c r="O75" s="50"/>
      <c r="P75" s="50"/>
      <c r="Q75" s="50"/>
      <c r="R75" s="50"/>
      <c r="S75" s="50"/>
      <c r="T75" s="50"/>
      <c r="U75" s="50"/>
      <c r="V75" s="50"/>
      <c r="W75" s="50"/>
      <c r="X75" s="50"/>
      <c r="Y75" s="50"/>
      <c r="Z75" s="50"/>
      <c r="AA75" s="50"/>
      <c r="AB75" s="45" t="str">
        <f>IF(COUNTA(Month_1!$B75:$AA75)=0,"",COUNTIF(Month_1!$H75:$AA75,"NO"))</f>
        <v/>
      </c>
    </row>
    <row r="76" spans="2:28">
      <c r="B76" s="46"/>
      <c r="C76" s="47"/>
      <c r="D76" s="47"/>
      <c r="E76" s="48"/>
      <c r="F76" s="47"/>
      <c r="G76" s="47"/>
      <c r="H76" s="47"/>
      <c r="I76" s="47"/>
      <c r="J76" s="47"/>
      <c r="K76" s="47"/>
      <c r="L76" s="47"/>
      <c r="M76" s="47"/>
      <c r="N76" s="47"/>
      <c r="O76" s="47"/>
      <c r="P76" s="47"/>
      <c r="Q76" s="47"/>
      <c r="R76" s="47"/>
      <c r="S76" s="47"/>
      <c r="T76" s="47"/>
      <c r="U76" s="47"/>
      <c r="V76" s="47"/>
      <c r="W76" s="47"/>
      <c r="X76" s="47"/>
      <c r="Y76" s="47"/>
      <c r="Z76" s="47"/>
      <c r="AA76" s="47"/>
      <c r="AB76" s="44" t="str">
        <f>IF(COUNTA(Month_1!$B76:$AA76)=0,"",COUNTIF(Month_1!$H76:$AA76,"NO"))</f>
        <v/>
      </c>
    </row>
    <row r="77" spans="2:28">
      <c r="B77" s="49"/>
      <c r="C77" s="50"/>
      <c r="D77" s="50"/>
      <c r="E77" s="51"/>
      <c r="F77" s="50"/>
      <c r="G77" s="50"/>
      <c r="H77" s="50"/>
      <c r="I77" s="50"/>
      <c r="J77" s="50"/>
      <c r="K77" s="50"/>
      <c r="L77" s="50"/>
      <c r="M77" s="50"/>
      <c r="N77" s="50"/>
      <c r="O77" s="50"/>
      <c r="P77" s="50"/>
      <c r="Q77" s="50"/>
      <c r="R77" s="50"/>
      <c r="S77" s="50"/>
      <c r="T77" s="50"/>
      <c r="U77" s="50"/>
      <c r="V77" s="50"/>
      <c r="W77" s="50"/>
      <c r="X77" s="50"/>
      <c r="Y77" s="50"/>
      <c r="Z77" s="50"/>
      <c r="AA77" s="50"/>
      <c r="AB77" s="45" t="str">
        <f>IF(COUNTA(Month_1!$B77:$AA77)=0,"",COUNTIF(Month_1!$H77:$AA77,"NO"))</f>
        <v/>
      </c>
    </row>
    <row r="78" spans="2:28">
      <c r="B78" s="46"/>
      <c r="C78" s="47"/>
      <c r="D78" s="47"/>
      <c r="E78" s="48"/>
      <c r="F78" s="47"/>
      <c r="G78" s="47"/>
      <c r="H78" s="47"/>
      <c r="I78" s="47"/>
      <c r="J78" s="47"/>
      <c r="K78" s="47"/>
      <c r="L78" s="47"/>
      <c r="M78" s="47"/>
      <c r="N78" s="47"/>
      <c r="O78" s="47"/>
      <c r="P78" s="47"/>
      <c r="Q78" s="47"/>
      <c r="R78" s="47"/>
      <c r="S78" s="47"/>
      <c r="T78" s="47"/>
      <c r="U78" s="47"/>
      <c r="V78" s="47"/>
      <c r="W78" s="47"/>
      <c r="X78" s="47"/>
      <c r="Y78" s="47"/>
      <c r="Z78" s="47"/>
      <c r="AA78" s="47"/>
      <c r="AB78" s="44" t="str">
        <f>IF(COUNTA(Month_1!$B78:$AA78)=0,"",COUNTIF(Month_1!$H78:$AA78,"NO"))</f>
        <v/>
      </c>
    </row>
    <row r="79" spans="2:28">
      <c r="B79" s="49"/>
      <c r="C79" s="50"/>
      <c r="D79" s="50"/>
      <c r="E79" s="51"/>
      <c r="F79" s="50"/>
      <c r="G79" s="50"/>
      <c r="H79" s="50"/>
      <c r="I79" s="50"/>
      <c r="J79" s="50"/>
      <c r="K79" s="50"/>
      <c r="L79" s="50"/>
      <c r="M79" s="50"/>
      <c r="N79" s="50"/>
      <c r="O79" s="50"/>
      <c r="P79" s="50"/>
      <c r="Q79" s="50"/>
      <c r="R79" s="50"/>
      <c r="S79" s="50"/>
      <c r="T79" s="50"/>
      <c r="U79" s="50"/>
      <c r="V79" s="50"/>
      <c r="W79" s="50"/>
      <c r="X79" s="50"/>
      <c r="Y79" s="50"/>
      <c r="Z79" s="50"/>
      <c r="AA79" s="50"/>
      <c r="AB79" s="45" t="str">
        <f>IF(COUNTA(Month_1!$B79:$AA79)=0,"",COUNTIF(Month_1!$H79:$AA79,"NO"))</f>
        <v/>
      </c>
    </row>
    <row r="80" spans="2:28">
      <c r="B80" s="46"/>
      <c r="C80" s="47"/>
      <c r="D80" s="47"/>
      <c r="E80" s="48"/>
      <c r="F80" s="47"/>
      <c r="G80" s="47"/>
      <c r="H80" s="47"/>
      <c r="I80" s="47"/>
      <c r="J80" s="47"/>
      <c r="K80" s="47"/>
      <c r="L80" s="47"/>
      <c r="M80" s="47"/>
      <c r="N80" s="47"/>
      <c r="O80" s="47"/>
      <c r="P80" s="47"/>
      <c r="Q80" s="47"/>
      <c r="R80" s="47"/>
      <c r="S80" s="47"/>
      <c r="T80" s="47"/>
      <c r="U80" s="47"/>
      <c r="V80" s="47"/>
      <c r="W80" s="47"/>
      <c r="X80" s="47"/>
      <c r="Y80" s="47"/>
      <c r="Z80" s="47"/>
      <c r="AA80" s="47"/>
      <c r="AB80" s="44" t="str">
        <f>IF(COUNTA(Month_1!$B80:$AA80)=0,"",COUNTIF(Month_1!$H80:$AA80,"NO"))</f>
        <v/>
      </c>
    </row>
    <row r="81" spans="2:28">
      <c r="B81" s="49"/>
      <c r="C81" s="50"/>
      <c r="D81" s="50"/>
      <c r="E81" s="51"/>
      <c r="F81" s="50"/>
      <c r="G81" s="50"/>
      <c r="H81" s="50"/>
      <c r="I81" s="50"/>
      <c r="J81" s="50"/>
      <c r="K81" s="50"/>
      <c r="L81" s="50"/>
      <c r="M81" s="50"/>
      <c r="N81" s="50"/>
      <c r="O81" s="50"/>
      <c r="P81" s="50"/>
      <c r="Q81" s="50"/>
      <c r="R81" s="50"/>
      <c r="S81" s="50"/>
      <c r="T81" s="50"/>
      <c r="U81" s="50"/>
      <c r="V81" s="50"/>
      <c r="W81" s="50"/>
      <c r="X81" s="50"/>
      <c r="Y81" s="50"/>
      <c r="Z81" s="50"/>
      <c r="AA81" s="50"/>
      <c r="AB81" s="45" t="str">
        <f>IF(COUNTA(Month_1!$B81:$AA81)=0,"",COUNTIF(Month_1!$H81:$AA81,"NO"))</f>
        <v/>
      </c>
    </row>
    <row r="82" spans="2:28">
      <c r="B82" s="46"/>
      <c r="C82" s="47"/>
      <c r="D82" s="47"/>
      <c r="E82" s="48"/>
      <c r="F82" s="47"/>
      <c r="G82" s="47"/>
      <c r="H82" s="47"/>
      <c r="I82" s="47"/>
      <c r="J82" s="47"/>
      <c r="K82" s="47"/>
      <c r="L82" s="47"/>
      <c r="M82" s="47"/>
      <c r="N82" s="47"/>
      <c r="O82" s="47"/>
      <c r="P82" s="47"/>
      <c r="Q82" s="47"/>
      <c r="R82" s="47"/>
      <c r="S82" s="47"/>
      <c r="T82" s="47"/>
      <c r="U82" s="47"/>
      <c r="V82" s="47"/>
      <c r="W82" s="47"/>
      <c r="X82" s="47"/>
      <c r="Y82" s="47"/>
      <c r="Z82" s="47"/>
      <c r="AA82" s="47"/>
      <c r="AB82" s="44" t="str">
        <f>IF(COUNTA(Month_1!$B82:$AA82)=0,"",COUNTIF(Month_1!$H82:$AA82,"NO"))</f>
        <v/>
      </c>
    </row>
    <row r="83" spans="2:28">
      <c r="B83" s="49"/>
      <c r="C83" s="50"/>
      <c r="D83" s="50"/>
      <c r="E83" s="51"/>
      <c r="F83" s="50"/>
      <c r="G83" s="50"/>
      <c r="H83" s="50"/>
      <c r="I83" s="50"/>
      <c r="J83" s="50"/>
      <c r="K83" s="50"/>
      <c r="L83" s="50"/>
      <c r="M83" s="50"/>
      <c r="N83" s="50"/>
      <c r="O83" s="50"/>
      <c r="P83" s="50"/>
      <c r="Q83" s="50"/>
      <c r="R83" s="50"/>
      <c r="S83" s="50"/>
      <c r="T83" s="50"/>
      <c r="U83" s="50"/>
      <c r="V83" s="50"/>
      <c r="W83" s="50"/>
      <c r="X83" s="50"/>
      <c r="Y83" s="50"/>
      <c r="Z83" s="50"/>
      <c r="AA83" s="50"/>
      <c r="AB83" s="45" t="str">
        <f>IF(COUNTA(Month_1!$B83:$AA83)=0,"",COUNTIF(Month_1!$H83:$AA83,"NO"))</f>
        <v/>
      </c>
    </row>
    <row r="84" spans="2:28">
      <c r="B84" s="46"/>
      <c r="C84" s="47"/>
      <c r="D84" s="47"/>
      <c r="E84" s="48"/>
      <c r="F84" s="47"/>
      <c r="G84" s="47"/>
      <c r="H84" s="47"/>
      <c r="I84" s="47"/>
      <c r="J84" s="47"/>
      <c r="K84" s="47"/>
      <c r="L84" s="47"/>
      <c r="M84" s="47"/>
      <c r="N84" s="47"/>
      <c r="O84" s="47"/>
      <c r="P84" s="47"/>
      <c r="Q84" s="47"/>
      <c r="R84" s="47"/>
      <c r="S84" s="47"/>
      <c r="T84" s="47"/>
      <c r="U84" s="47"/>
      <c r="V84" s="47"/>
      <c r="W84" s="47"/>
      <c r="X84" s="47"/>
      <c r="Y84" s="47"/>
      <c r="Z84" s="47"/>
      <c r="AA84" s="47"/>
      <c r="AB84" s="44" t="str">
        <f>IF(COUNTA(Month_1!$B84:$AA84)=0,"",COUNTIF(Month_1!$H84:$AA84,"NO"))</f>
        <v/>
      </c>
    </row>
    <row r="85" spans="2:28">
      <c r="B85" s="49"/>
      <c r="C85" s="50"/>
      <c r="D85" s="50"/>
      <c r="E85" s="51"/>
      <c r="F85" s="50"/>
      <c r="G85" s="50"/>
      <c r="H85" s="50"/>
      <c r="I85" s="50"/>
      <c r="J85" s="50"/>
      <c r="K85" s="50"/>
      <c r="L85" s="50"/>
      <c r="M85" s="50"/>
      <c r="N85" s="50"/>
      <c r="O85" s="50"/>
      <c r="P85" s="50"/>
      <c r="Q85" s="50"/>
      <c r="R85" s="50"/>
      <c r="S85" s="50"/>
      <c r="T85" s="50"/>
      <c r="U85" s="50"/>
      <c r="V85" s="50"/>
      <c r="W85" s="50"/>
      <c r="X85" s="50"/>
      <c r="Y85" s="50"/>
      <c r="Z85" s="50"/>
      <c r="AA85" s="50"/>
      <c r="AB85" s="45" t="str">
        <f>IF(COUNTA(Month_1!$B85:$AA85)=0,"",COUNTIF(Month_1!$H85:$AA85,"NO"))</f>
        <v/>
      </c>
    </row>
    <row r="86" spans="2:28">
      <c r="B86" s="46"/>
      <c r="C86" s="47"/>
      <c r="D86" s="47"/>
      <c r="E86" s="48"/>
      <c r="F86" s="47"/>
      <c r="G86" s="47"/>
      <c r="H86" s="47"/>
      <c r="I86" s="47"/>
      <c r="J86" s="47"/>
      <c r="K86" s="47"/>
      <c r="L86" s="47"/>
      <c r="M86" s="47"/>
      <c r="N86" s="47"/>
      <c r="O86" s="47"/>
      <c r="P86" s="47"/>
      <c r="Q86" s="47"/>
      <c r="R86" s="47"/>
      <c r="S86" s="47"/>
      <c r="T86" s="47"/>
      <c r="U86" s="47"/>
      <c r="V86" s="47"/>
      <c r="W86" s="47"/>
      <c r="X86" s="47"/>
      <c r="Y86" s="47"/>
      <c r="Z86" s="47"/>
      <c r="AA86" s="47"/>
      <c r="AB86" s="44" t="str">
        <f>IF(COUNTA(Month_1!$B86:$AA86)=0,"",COUNTIF(Month_1!$H86:$AA86,"NO"))</f>
        <v/>
      </c>
    </row>
    <row r="87" spans="2:28">
      <c r="B87" s="49"/>
      <c r="C87" s="50"/>
      <c r="D87" s="50"/>
      <c r="E87" s="51"/>
      <c r="F87" s="50"/>
      <c r="G87" s="50"/>
      <c r="H87" s="50"/>
      <c r="I87" s="50"/>
      <c r="J87" s="50"/>
      <c r="K87" s="50"/>
      <c r="L87" s="50"/>
      <c r="M87" s="50"/>
      <c r="N87" s="50"/>
      <c r="O87" s="50"/>
      <c r="P87" s="50"/>
      <c r="Q87" s="50"/>
      <c r="R87" s="50"/>
      <c r="S87" s="50"/>
      <c r="T87" s="50"/>
      <c r="U87" s="50"/>
      <c r="V87" s="50"/>
      <c r="W87" s="50"/>
      <c r="X87" s="50"/>
      <c r="Y87" s="50"/>
      <c r="Z87" s="50"/>
      <c r="AA87" s="50"/>
      <c r="AB87" s="45" t="str">
        <f>IF(COUNTA(Month_1!$B87:$AA87)=0,"",COUNTIF(Month_1!$H87:$AA87,"NO"))</f>
        <v/>
      </c>
    </row>
    <row r="88" spans="2:28">
      <c r="B88" s="46"/>
      <c r="C88" s="47"/>
      <c r="D88" s="47"/>
      <c r="E88" s="48"/>
      <c r="F88" s="47"/>
      <c r="G88" s="47"/>
      <c r="H88" s="47"/>
      <c r="I88" s="47"/>
      <c r="J88" s="47"/>
      <c r="K88" s="47"/>
      <c r="L88" s="47"/>
      <c r="M88" s="47"/>
      <c r="N88" s="47"/>
      <c r="O88" s="47"/>
      <c r="P88" s="47"/>
      <c r="Q88" s="47"/>
      <c r="R88" s="47"/>
      <c r="S88" s="47"/>
      <c r="T88" s="47"/>
      <c r="U88" s="47"/>
      <c r="V88" s="47"/>
      <c r="W88" s="47"/>
      <c r="X88" s="47"/>
      <c r="Y88" s="47"/>
      <c r="Z88" s="47"/>
      <c r="AA88" s="47"/>
      <c r="AB88" s="44" t="str">
        <f>IF(COUNTA(Month_1!$B88:$AA88)=0,"",COUNTIF(Month_1!$H88:$AA88,"NO"))</f>
        <v/>
      </c>
    </row>
    <row r="89" spans="2:28">
      <c r="B89" s="49"/>
      <c r="C89" s="50"/>
      <c r="D89" s="50"/>
      <c r="E89" s="51"/>
      <c r="F89" s="50"/>
      <c r="G89" s="50"/>
      <c r="H89" s="50"/>
      <c r="I89" s="50"/>
      <c r="J89" s="50"/>
      <c r="K89" s="50"/>
      <c r="L89" s="50"/>
      <c r="M89" s="50"/>
      <c r="N89" s="50"/>
      <c r="O89" s="50"/>
      <c r="P89" s="50"/>
      <c r="Q89" s="50"/>
      <c r="R89" s="50"/>
      <c r="S89" s="50"/>
      <c r="T89" s="50"/>
      <c r="U89" s="50"/>
      <c r="V89" s="50"/>
      <c r="W89" s="50"/>
      <c r="X89" s="50"/>
      <c r="Y89" s="50"/>
      <c r="Z89" s="50"/>
      <c r="AA89" s="50"/>
      <c r="AB89" s="45" t="str">
        <f>IF(COUNTA(Month_1!$B89:$AA89)=0,"",COUNTIF(Month_1!$H89:$AA89,"NO"))</f>
        <v/>
      </c>
    </row>
    <row r="90" spans="2:28">
      <c r="B90" s="46"/>
      <c r="C90" s="47"/>
      <c r="D90" s="47"/>
      <c r="E90" s="48"/>
      <c r="F90" s="47"/>
      <c r="G90" s="47"/>
      <c r="H90" s="47"/>
      <c r="I90" s="47"/>
      <c r="J90" s="47"/>
      <c r="K90" s="47"/>
      <c r="L90" s="47"/>
      <c r="M90" s="47"/>
      <c r="N90" s="47"/>
      <c r="O90" s="47"/>
      <c r="P90" s="47"/>
      <c r="Q90" s="47"/>
      <c r="R90" s="47"/>
      <c r="S90" s="47"/>
      <c r="T90" s="47"/>
      <c r="U90" s="47"/>
      <c r="V90" s="47"/>
      <c r="W90" s="47"/>
      <c r="X90" s="47"/>
      <c r="Y90" s="47"/>
      <c r="Z90" s="47"/>
      <c r="AA90" s="47"/>
      <c r="AB90" s="44" t="str">
        <f>IF(COUNTA(Month_1!$B90:$AA90)=0,"",COUNTIF(Month_1!$H90:$AA90,"NO"))</f>
        <v/>
      </c>
    </row>
    <row r="91" spans="2:28">
      <c r="B91" s="49"/>
      <c r="C91" s="50"/>
      <c r="D91" s="50"/>
      <c r="E91" s="51"/>
      <c r="F91" s="50"/>
      <c r="G91" s="50"/>
      <c r="H91" s="50"/>
      <c r="I91" s="50"/>
      <c r="J91" s="50"/>
      <c r="K91" s="50"/>
      <c r="L91" s="50"/>
      <c r="M91" s="50"/>
      <c r="N91" s="50"/>
      <c r="O91" s="50"/>
      <c r="P91" s="50"/>
      <c r="Q91" s="50"/>
      <c r="R91" s="50"/>
      <c r="S91" s="50"/>
      <c r="T91" s="50"/>
      <c r="U91" s="50"/>
      <c r="V91" s="50"/>
      <c r="W91" s="50"/>
      <c r="X91" s="50"/>
      <c r="Y91" s="50"/>
      <c r="Z91" s="50"/>
      <c r="AA91" s="50"/>
      <c r="AB91" s="45" t="str">
        <f>IF(COUNTA(Month_1!$B91:$AA91)=0,"",COUNTIF(Month_1!$H91:$AA91,"NO"))</f>
        <v/>
      </c>
    </row>
    <row r="92" spans="2:28">
      <c r="B92" s="46"/>
      <c r="C92" s="47"/>
      <c r="D92" s="47"/>
      <c r="E92" s="48"/>
      <c r="F92" s="47"/>
      <c r="G92" s="47"/>
      <c r="H92" s="47"/>
      <c r="I92" s="47"/>
      <c r="J92" s="47"/>
      <c r="K92" s="47"/>
      <c r="L92" s="47"/>
      <c r="M92" s="47"/>
      <c r="N92" s="47"/>
      <c r="O92" s="47"/>
      <c r="P92" s="47"/>
      <c r="Q92" s="47"/>
      <c r="R92" s="47"/>
      <c r="S92" s="47"/>
      <c r="T92" s="47"/>
      <c r="U92" s="47"/>
      <c r="V92" s="47"/>
      <c r="W92" s="47"/>
      <c r="X92" s="47"/>
      <c r="Y92" s="47"/>
      <c r="Z92" s="47"/>
      <c r="AA92" s="47"/>
      <c r="AB92" s="44" t="str">
        <f>IF(COUNTA(Month_1!$B92:$AA92)=0,"",COUNTIF(Month_1!$H92:$AA92,"NO"))</f>
        <v/>
      </c>
    </row>
    <row r="93" spans="2:28">
      <c r="B93" s="49"/>
      <c r="C93" s="50"/>
      <c r="D93" s="50"/>
      <c r="E93" s="51"/>
      <c r="F93" s="50"/>
      <c r="G93" s="50"/>
      <c r="H93" s="50"/>
      <c r="I93" s="50"/>
      <c r="J93" s="50"/>
      <c r="K93" s="50"/>
      <c r="L93" s="50"/>
      <c r="M93" s="50"/>
      <c r="N93" s="50"/>
      <c r="O93" s="50"/>
      <c r="P93" s="50"/>
      <c r="Q93" s="50"/>
      <c r="R93" s="50"/>
      <c r="S93" s="50"/>
      <c r="T93" s="50"/>
      <c r="U93" s="50"/>
      <c r="V93" s="50"/>
      <c r="W93" s="50"/>
      <c r="X93" s="50"/>
      <c r="Y93" s="50"/>
      <c r="Z93" s="50"/>
      <c r="AA93" s="50"/>
      <c r="AB93" s="45" t="str">
        <f>IF(COUNTA(Month_1!$B93:$AA93)=0,"",COUNTIF(Month_1!$H93:$AA93,"NO"))</f>
        <v/>
      </c>
    </row>
    <row r="94" spans="2:28">
      <c r="B94" s="46"/>
      <c r="C94" s="47"/>
      <c r="D94" s="47"/>
      <c r="E94" s="48"/>
      <c r="F94" s="47"/>
      <c r="G94" s="47"/>
      <c r="H94" s="47"/>
      <c r="I94" s="47"/>
      <c r="J94" s="47"/>
      <c r="K94" s="47"/>
      <c r="L94" s="47"/>
      <c r="M94" s="47"/>
      <c r="N94" s="47"/>
      <c r="O94" s="47"/>
      <c r="P94" s="47"/>
      <c r="Q94" s="47"/>
      <c r="R94" s="47"/>
      <c r="S94" s="47"/>
      <c r="T94" s="47"/>
      <c r="U94" s="47"/>
      <c r="V94" s="47"/>
      <c r="W94" s="47"/>
      <c r="X94" s="47"/>
      <c r="Y94" s="47"/>
      <c r="Z94" s="47"/>
      <c r="AA94" s="47"/>
      <c r="AB94" s="44" t="str">
        <f>IF(COUNTA(Month_1!$B94:$AA94)=0,"",COUNTIF(Month_1!$H94:$AA94,"NO"))</f>
        <v/>
      </c>
    </row>
    <row r="95" spans="2:28">
      <c r="B95" s="49"/>
      <c r="C95" s="50"/>
      <c r="D95" s="50"/>
      <c r="E95" s="51"/>
      <c r="F95" s="50"/>
      <c r="G95" s="50"/>
      <c r="H95" s="50"/>
      <c r="I95" s="50"/>
      <c r="J95" s="50"/>
      <c r="K95" s="50"/>
      <c r="L95" s="50"/>
      <c r="M95" s="50"/>
      <c r="N95" s="50"/>
      <c r="O95" s="50"/>
      <c r="P95" s="50"/>
      <c r="Q95" s="50"/>
      <c r="R95" s="50"/>
      <c r="S95" s="50"/>
      <c r="T95" s="50"/>
      <c r="U95" s="50"/>
      <c r="V95" s="50"/>
      <c r="W95" s="50"/>
      <c r="X95" s="50"/>
      <c r="Y95" s="50"/>
      <c r="Z95" s="50"/>
      <c r="AA95" s="50"/>
      <c r="AB95" s="45" t="str">
        <f>IF(COUNTA(Month_1!$B95:$AA95)=0,"",COUNTIF(Month_1!$H95:$AA95,"NO"))</f>
        <v/>
      </c>
    </row>
    <row r="96" spans="2:28">
      <c r="B96" s="46"/>
      <c r="C96" s="47"/>
      <c r="D96" s="47"/>
      <c r="E96" s="48"/>
      <c r="F96" s="47"/>
      <c r="G96" s="47"/>
      <c r="H96" s="47"/>
      <c r="I96" s="47"/>
      <c r="J96" s="47"/>
      <c r="K96" s="47"/>
      <c r="L96" s="47"/>
      <c r="M96" s="47"/>
      <c r="N96" s="47"/>
      <c r="O96" s="47"/>
      <c r="P96" s="47"/>
      <c r="Q96" s="47"/>
      <c r="R96" s="47"/>
      <c r="S96" s="47"/>
      <c r="T96" s="47"/>
      <c r="U96" s="47"/>
      <c r="V96" s="47"/>
      <c r="W96" s="47"/>
      <c r="X96" s="47"/>
      <c r="Y96" s="47"/>
      <c r="Z96" s="47"/>
      <c r="AA96" s="47"/>
      <c r="AB96" s="44" t="str">
        <f>IF(COUNTA(Month_1!$B96:$AA96)=0,"",COUNTIF(Month_1!$H96:$AA96,"NO"))</f>
        <v/>
      </c>
    </row>
    <row r="97" spans="2:28">
      <c r="B97" s="49"/>
      <c r="C97" s="50"/>
      <c r="D97" s="50"/>
      <c r="E97" s="51"/>
      <c r="F97" s="50"/>
      <c r="G97" s="50"/>
      <c r="H97" s="50"/>
      <c r="I97" s="50"/>
      <c r="J97" s="50"/>
      <c r="K97" s="50"/>
      <c r="L97" s="50"/>
      <c r="M97" s="50"/>
      <c r="N97" s="50"/>
      <c r="O97" s="50"/>
      <c r="P97" s="50"/>
      <c r="Q97" s="50"/>
      <c r="R97" s="50"/>
      <c r="S97" s="50"/>
      <c r="T97" s="50"/>
      <c r="U97" s="50"/>
      <c r="V97" s="50"/>
      <c r="W97" s="50"/>
      <c r="X97" s="50"/>
      <c r="Y97" s="50"/>
      <c r="Z97" s="50"/>
      <c r="AA97" s="50"/>
      <c r="AB97" s="45" t="str">
        <f>IF(COUNTA(Month_1!$B97:$AA97)=0,"",COUNTIF(Month_1!$H97:$AA97,"NO"))</f>
        <v/>
      </c>
    </row>
    <row r="98" spans="2:28">
      <c r="B98" s="46"/>
      <c r="C98" s="47"/>
      <c r="D98" s="47"/>
      <c r="E98" s="48"/>
      <c r="F98" s="47"/>
      <c r="G98" s="47"/>
      <c r="H98" s="47"/>
      <c r="I98" s="47"/>
      <c r="J98" s="47"/>
      <c r="K98" s="47"/>
      <c r="L98" s="47"/>
      <c r="M98" s="47"/>
      <c r="N98" s="47"/>
      <c r="O98" s="47"/>
      <c r="P98" s="47"/>
      <c r="Q98" s="47"/>
      <c r="R98" s="47"/>
      <c r="S98" s="47"/>
      <c r="T98" s="47"/>
      <c r="U98" s="47"/>
      <c r="V98" s="47"/>
      <c r="W98" s="47"/>
      <c r="X98" s="47"/>
      <c r="Y98" s="47"/>
      <c r="Z98" s="47"/>
      <c r="AA98" s="47"/>
      <c r="AB98" s="44" t="str">
        <f>IF(COUNTA(Month_1!$B98:$AA98)=0,"",COUNTIF(Month_1!$H98:$AA98,"NO"))</f>
        <v/>
      </c>
    </row>
    <row r="99" spans="2:28">
      <c r="B99" s="49"/>
      <c r="C99" s="50"/>
      <c r="D99" s="50"/>
      <c r="E99" s="51"/>
      <c r="F99" s="50"/>
      <c r="G99" s="50"/>
      <c r="H99" s="50"/>
      <c r="I99" s="50"/>
      <c r="J99" s="50"/>
      <c r="K99" s="50"/>
      <c r="L99" s="50"/>
      <c r="M99" s="50"/>
      <c r="N99" s="50"/>
      <c r="O99" s="50"/>
      <c r="P99" s="50"/>
      <c r="Q99" s="50"/>
      <c r="R99" s="50"/>
      <c r="S99" s="50"/>
      <c r="T99" s="50"/>
      <c r="U99" s="50"/>
      <c r="V99" s="50"/>
      <c r="W99" s="50"/>
      <c r="X99" s="50"/>
      <c r="Y99" s="50"/>
      <c r="Z99" s="50"/>
      <c r="AA99" s="50"/>
      <c r="AB99" s="45" t="str">
        <f>IF(COUNTA(Month_1!$B99:$AA99)=0,"",COUNTIF(Month_1!$H99:$AA99,"NO"))</f>
        <v/>
      </c>
    </row>
    <row r="100" spans="2:28">
      <c r="B100" s="46"/>
      <c r="C100" s="47"/>
      <c r="D100" s="47"/>
      <c r="E100" s="48"/>
      <c r="F100" s="47"/>
      <c r="G100" s="47"/>
      <c r="H100" s="47"/>
      <c r="I100" s="47"/>
      <c r="J100" s="47"/>
      <c r="K100" s="47"/>
      <c r="L100" s="47"/>
      <c r="M100" s="47"/>
      <c r="N100" s="47"/>
      <c r="O100" s="47"/>
      <c r="P100" s="47"/>
      <c r="Q100" s="47"/>
      <c r="R100" s="47"/>
      <c r="S100" s="47"/>
      <c r="T100" s="47"/>
      <c r="U100" s="47"/>
      <c r="V100" s="47"/>
      <c r="W100" s="47"/>
      <c r="X100" s="47"/>
      <c r="Y100" s="47"/>
      <c r="Z100" s="47"/>
      <c r="AA100" s="47"/>
      <c r="AB100" s="44" t="str">
        <f>IF(COUNTA(Month_1!$B100:$AA100)=0,"",COUNTIF(Month_1!$H100:$AA100,"NO"))</f>
        <v/>
      </c>
    </row>
    <row r="101" spans="2:28">
      <c r="B101" s="49"/>
      <c r="C101" s="50"/>
      <c r="D101" s="50"/>
      <c r="E101" s="51"/>
      <c r="F101" s="50"/>
      <c r="G101" s="50"/>
      <c r="H101" s="50"/>
      <c r="I101" s="50"/>
      <c r="J101" s="50"/>
      <c r="K101" s="50"/>
      <c r="L101" s="50"/>
      <c r="M101" s="50"/>
      <c r="N101" s="50"/>
      <c r="O101" s="50"/>
      <c r="P101" s="50"/>
      <c r="Q101" s="50"/>
      <c r="R101" s="50"/>
      <c r="S101" s="50"/>
      <c r="T101" s="50"/>
      <c r="U101" s="50"/>
      <c r="V101" s="50"/>
      <c r="W101" s="50"/>
      <c r="X101" s="50"/>
      <c r="Y101" s="50"/>
      <c r="Z101" s="50"/>
      <c r="AA101" s="50"/>
      <c r="AB101" s="45" t="str">
        <f>IF(COUNTA(Month_1!$B101:$AA101)=0,"",COUNTIF(Month_1!$H101:$AA101,"NO"))</f>
        <v/>
      </c>
    </row>
    <row r="102" spans="2:28">
      <c r="B102" s="46"/>
      <c r="C102" s="47"/>
      <c r="D102" s="47"/>
      <c r="E102" s="48"/>
      <c r="F102" s="47"/>
      <c r="G102" s="47"/>
      <c r="H102" s="47"/>
      <c r="I102" s="47"/>
      <c r="J102" s="47"/>
      <c r="K102" s="47"/>
      <c r="L102" s="47"/>
      <c r="M102" s="47"/>
      <c r="N102" s="47"/>
      <c r="O102" s="47"/>
      <c r="P102" s="47"/>
      <c r="Q102" s="47"/>
      <c r="R102" s="47"/>
      <c r="S102" s="47"/>
      <c r="T102" s="47"/>
      <c r="U102" s="47"/>
      <c r="V102" s="47"/>
      <c r="W102" s="47"/>
      <c r="X102" s="47"/>
      <c r="Y102" s="47"/>
      <c r="Z102" s="47"/>
      <c r="AA102" s="47"/>
      <c r="AB102" s="44" t="str">
        <f>IF(COUNTA(Month_1!$B102:$AA102)=0,"",COUNTIF(Month_1!$H102:$AA102,"NO"))</f>
        <v/>
      </c>
    </row>
    <row r="103" spans="2:28">
      <c r="B103" s="49"/>
      <c r="C103" s="50"/>
      <c r="D103" s="50"/>
      <c r="E103" s="51"/>
      <c r="F103" s="50"/>
      <c r="G103" s="50"/>
      <c r="H103" s="50"/>
      <c r="I103" s="50"/>
      <c r="J103" s="50"/>
      <c r="K103" s="50"/>
      <c r="L103" s="50"/>
      <c r="M103" s="50"/>
      <c r="N103" s="50"/>
      <c r="O103" s="50"/>
      <c r="P103" s="50"/>
      <c r="Q103" s="50"/>
      <c r="R103" s="50"/>
      <c r="S103" s="50"/>
      <c r="T103" s="50"/>
      <c r="U103" s="50"/>
      <c r="V103" s="50"/>
      <c r="W103" s="50"/>
      <c r="X103" s="50"/>
      <c r="Y103" s="50"/>
      <c r="Z103" s="50"/>
      <c r="AA103" s="50"/>
      <c r="AB103" s="45" t="str">
        <f>IF(COUNTA(Month_1!$B103:$AA103)=0,"",COUNTIF(Month_1!$H103:$AA103,"NO"))</f>
        <v/>
      </c>
    </row>
    <row r="104" spans="2:28">
      <c r="B104" s="46"/>
      <c r="C104" s="47"/>
      <c r="D104" s="47"/>
      <c r="E104" s="48"/>
      <c r="F104" s="47"/>
      <c r="G104" s="47"/>
      <c r="H104" s="47"/>
      <c r="I104" s="47"/>
      <c r="J104" s="47"/>
      <c r="K104" s="47"/>
      <c r="L104" s="47"/>
      <c r="M104" s="47"/>
      <c r="N104" s="47"/>
      <c r="O104" s="47"/>
      <c r="P104" s="47"/>
      <c r="Q104" s="47"/>
      <c r="R104" s="47"/>
      <c r="S104" s="47"/>
      <c r="T104" s="47"/>
      <c r="U104" s="47"/>
      <c r="V104" s="47"/>
      <c r="W104" s="47"/>
      <c r="X104" s="47"/>
      <c r="Y104" s="47"/>
      <c r="Z104" s="47"/>
      <c r="AA104" s="47"/>
      <c r="AB104" s="44" t="str">
        <f>IF(COUNTA(Month_1!$B104:$AA104)=0,"",COUNTIF(Month_1!$H104:$AA104,"NO"))</f>
        <v/>
      </c>
    </row>
    <row r="105" spans="2:28">
      <c r="B105" s="49"/>
      <c r="C105" s="50"/>
      <c r="D105" s="50"/>
      <c r="E105" s="51"/>
      <c r="F105" s="50"/>
      <c r="G105" s="50"/>
      <c r="H105" s="50"/>
      <c r="I105" s="50"/>
      <c r="J105" s="50"/>
      <c r="K105" s="50"/>
      <c r="L105" s="50"/>
      <c r="M105" s="50"/>
      <c r="N105" s="50"/>
      <c r="O105" s="50"/>
      <c r="P105" s="50"/>
      <c r="Q105" s="50"/>
      <c r="R105" s="50"/>
      <c r="S105" s="50"/>
      <c r="T105" s="50"/>
      <c r="U105" s="50"/>
      <c r="V105" s="50"/>
      <c r="W105" s="50"/>
      <c r="X105" s="50"/>
      <c r="Y105" s="50"/>
      <c r="Z105" s="50"/>
      <c r="AA105" s="50"/>
      <c r="AB105" s="45" t="str">
        <f>IF(COUNTA(Month_1!$B105:$AA105)=0,"",COUNTIF(Month_1!$H105:$AA105,"NO"))</f>
        <v/>
      </c>
    </row>
    <row r="106" spans="2:28">
      <c r="B106" s="46"/>
      <c r="C106" s="47"/>
      <c r="D106" s="47"/>
      <c r="E106" s="48"/>
      <c r="F106" s="47"/>
      <c r="G106" s="47"/>
      <c r="H106" s="47"/>
      <c r="I106" s="47"/>
      <c r="J106" s="47"/>
      <c r="K106" s="47"/>
      <c r="L106" s="47"/>
      <c r="M106" s="47"/>
      <c r="N106" s="47"/>
      <c r="O106" s="47"/>
      <c r="P106" s="47"/>
      <c r="Q106" s="47"/>
      <c r="R106" s="47"/>
      <c r="S106" s="47"/>
      <c r="T106" s="47"/>
      <c r="U106" s="47"/>
      <c r="V106" s="47"/>
      <c r="W106" s="47"/>
      <c r="X106" s="47"/>
      <c r="Y106" s="47"/>
      <c r="Z106" s="47"/>
      <c r="AA106" s="47"/>
      <c r="AB106" s="44" t="str">
        <f>IF(COUNTA(Month_1!$B106:$AA106)=0,"",COUNTIF(Month_1!$H106:$AA106,"NO"))</f>
        <v/>
      </c>
    </row>
    <row r="107" spans="2:28">
      <c r="B107" s="49"/>
      <c r="C107" s="50"/>
      <c r="D107" s="50"/>
      <c r="E107" s="51"/>
      <c r="F107" s="50"/>
      <c r="G107" s="50"/>
      <c r="H107" s="50"/>
      <c r="I107" s="50"/>
      <c r="J107" s="50"/>
      <c r="K107" s="50"/>
      <c r="L107" s="50"/>
      <c r="M107" s="50"/>
      <c r="N107" s="50"/>
      <c r="O107" s="50"/>
      <c r="P107" s="50"/>
      <c r="Q107" s="50"/>
      <c r="R107" s="50"/>
      <c r="S107" s="50"/>
      <c r="T107" s="50"/>
      <c r="U107" s="50"/>
      <c r="V107" s="50"/>
      <c r="W107" s="50"/>
      <c r="X107" s="50"/>
      <c r="Y107" s="50"/>
      <c r="Z107" s="50"/>
      <c r="AA107" s="50"/>
      <c r="AB107" s="45" t="str">
        <f>IF(COUNTA(Month_1!$B107:$AA107)=0,"",COUNTIF(Month_1!$H107:$AA107,"NO"))</f>
        <v/>
      </c>
    </row>
    <row r="108" spans="2:28">
      <c r="B108" s="46"/>
      <c r="C108" s="47"/>
      <c r="D108" s="47"/>
      <c r="E108" s="48"/>
      <c r="F108" s="47"/>
      <c r="G108" s="47"/>
      <c r="H108" s="47"/>
      <c r="I108" s="47"/>
      <c r="J108" s="47"/>
      <c r="K108" s="47"/>
      <c r="L108" s="47"/>
      <c r="M108" s="47"/>
      <c r="N108" s="47"/>
      <c r="O108" s="47"/>
      <c r="P108" s="47"/>
      <c r="Q108" s="47"/>
      <c r="R108" s="47"/>
      <c r="S108" s="47"/>
      <c r="T108" s="47"/>
      <c r="U108" s="47"/>
      <c r="V108" s="47"/>
      <c r="W108" s="47"/>
      <c r="X108" s="47"/>
      <c r="Y108" s="47"/>
      <c r="Z108" s="47"/>
      <c r="AA108" s="47"/>
      <c r="AB108" s="44" t="str">
        <f>IF(COUNTA(Month_1!$B108:$AA108)=0,"",COUNTIF(Month_1!$H108:$AA108,"NO"))</f>
        <v/>
      </c>
    </row>
    <row r="109" spans="2:28">
      <c r="B109" s="49"/>
      <c r="C109" s="50"/>
      <c r="D109" s="50"/>
      <c r="E109" s="51"/>
      <c r="F109" s="50"/>
      <c r="G109" s="50"/>
      <c r="H109" s="50"/>
      <c r="I109" s="50"/>
      <c r="J109" s="50"/>
      <c r="K109" s="50"/>
      <c r="L109" s="50"/>
      <c r="M109" s="50"/>
      <c r="N109" s="50"/>
      <c r="O109" s="50"/>
      <c r="P109" s="50"/>
      <c r="Q109" s="50"/>
      <c r="R109" s="50"/>
      <c r="S109" s="50"/>
      <c r="T109" s="50"/>
      <c r="U109" s="50"/>
      <c r="V109" s="50"/>
      <c r="W109" s="50"/>
      <c r="X109" s="50"/>
      <c r="Y109" s="50"/>
      <c r="Z109" s="50"/>
      <c r="AA109" s="50"/>
      <c r="AB109" s="45" t="str">
        <f>IF(COUNTA(Month_1!$B109:$AA109)=0,"",COUNTIF(Month_1!$H109:$AA109,"NO"))</f>
        <v/>
      </c>
    </row>
    <row r="110" spans="2:28">
      <c r="B110" s="46"/>
      <c r="C110" s="47"/>
      <c r="D110" s="47"/>
      <c r="E110" s="48"/>
      <c r="F110" s="47"/>
      <c r="G110" s="47"/>
      <c r="H110" s="47"/>
      <c r="I110" s="47"/>
      <c r="J110" s="47"/>
      <c r="K110" s="47"/>
      <c r="L110" s="47"/>
      <c r="M110" s="47"/>
      <c r="N110" s="47"/>
      <c r="O110" s="47"/>
      <c r="P110" s="47"/>
      <c r="Q110" s="47"/>
      <c r="R110" s="47"/>
      <c r="S110" s="47"/>
      <c r="T110" s="47"/>
      <c r="U110" s="47"/>
      <c r="V110" s="47"/>
      <c r="W110" s="47"/>
      <c r="X110" s="47"/>
      <c r="Y110" s="47"/>
      <c r="Z110" s="47"/>
      <c r="AA110" s="47"/>
      <c r="AB110" s="44" t="str">
        <f>IF(COUNTA(Month_1!$B110:$AA110)=0,"",COUNTIF(Month_1!$H110:$AA110,"NO"))</f>
        <v/>
      </c>
    </row>
    <row r="111" spans="2:28">
      <c r="B111" s="49"/>
      <c r="C111" s="50"/>
      <c r="D111" s="50"/>
      <c r="E111" s="51"/>
      <c r="F111" s="50"/>
      <c r="G111" s="50"/>
      <c r="H111" s="50"/>
      <c r="I111" s="50"/>
      <c r="J111" s="50"/>
      <c r="K111" s="50"/>
      <c r="L111" s="50"/>
      <c r="M111" s="50"/>
      <c r="N111" s="50"/>
      <c r="O111" s="50"/>
      <c r="P111" s="50"/>
      <c r="Q111" s="50"/>
      <c r="R111" s="50"/>
      <c r="S111" s="50"/>
      <c r="T111" s="50"/>
      <c r="U111" s="50"/>
      <c r="V111" s="50"/>
      <c r="W111" s="50"/>
      <c r="X111" s="50"/>
      <c r="Y111" s="50"/>
      <c r="Z111" s="50"/>
      <c r="AA111" s="50"/>
      <c r="AB111" s="45" t="str">
        <f>IF(COUNTA(Month_1!$B111:$AA111)=0,"",COUNTIF(Month_1!$H111:$AA111,"NO"))</f>
        <v/>
      </c>
    </row>
    <row r="112" spans="2:28">
      <c r="B112" s="46"/>
      <c r="C112" s="47"/>
      <c r="D112" s="47"/>
      <c r="E112" s="48"/>
      <c r="F112" s="47"/>
      <c r="G112" s="47"/>
      <c r="H112" s="47"/>
      <c r="I112" s="47"/>
      <c r="J112" s="47"/>
      <c r="K112" s="47"/>
      <c r="L112" s="47"/>
      <c r="M112" s="47"/>
      <c r="N112" s="47"/>
      <c r="O112" s="47"/>
      <c r="P112" s="47"/>
      <c r="Q112" s="47"/>
      <c r="R112" s="47"/>
      <c r="S112" s="47"/>
      <c r="T112" s="47"/>
      <c r="U112" s="47"/>
      <c r="V112" s="47"/>
      <c r="W112" s="47"/>
      <c r="X112" s="47"/>
      <c r="Y112" s="47"/>
      <c r="Z112" s="47"/>
      <c r="AA112" s="47"/>
      <c r="AB112" s="44" t="str">
        <f>IF(COUNTA(Month_1!$B112:$AA112)=0,"",COUNTIF(Month_1!$H112:$AA112,"NO"))</f>
        <v/>
      </c>
    </row>
    <row r="113" spans="2:28">
      <c r="B113" s="49"/>
      <c r="C113" s="50"/>
      <c r="D113" s="50"/>
      <c r="E113" s="51"/>
      <c r="F113" s="50"/>
      <c r="G113" s="50"/>
      <c r="H113" s="50"/>
      <c r="I113" s="50"/>
      <c r="J113" s="50"/>
      <c r="K113" s="50"/>
      <c r="L113" s="50"/>
      <c r="M113" s="50"/>
      <c r="N113" s="50"/>
      <c r="O113" s="50"/>
      <c r="P113" s="50"/>
      <c r="Q113" s="50"/>
      <c r="R113" s="50"/>
      <c r="S113" s="50"/>
      <c r="T113" s="50"/>
      <c r="U113" s="50"/>
      <c r="V113" s="50"/>
      <c r="W113" s="50"/>
      <c r="X113" s="50"/>
      <c r="Y113" s="50"/>
      <c r="Z113" s="50"/>
      <c r="AA113" s="50"/>
      <c r="AB113" s="45" t="str">
        <f>IF(COUNTA(Month_1!$B113:$AA113)=0,"",COUNTIF(Month_1!$H113:$AA113,"NO"))</f>
        <v/>
      </c>
    </row>
    <row r="114" spans="2:28">
      <c r="B114" s="46"/>
      <c r="C114" s="47"/>
      <c r="D114" s="47"/>
      <c r="E114" s="48"/>
      <c r="F114" s="47"/>
      <c r="G114" s="47"/>
      <c r="H114" s="47"/>
      <c r="I114" s="47"/>
      <c r="J114" s="47"/>
      <c r="K114" s="47"/>
      <c r="L114" s="47"/>
      <c r="M114" s="47"/>
      <c r="N114" s="47"/>
      <c r="O114" s="47"/>
      <c r="P114" s="47"/>
      <c r="Q114" s="47"/>
      <c r="R114" s="47"/>
      <c r="S114" s="47"/>
      <c r="T114" s="47"/>
      <c r="U114" s="47"/>
      <c r="V114" s="47"/>
      <c r="W114" s="47"/>
      <c r="X114" s="47"/>
      <c r="Y114" s="47"/>
      <c r="Z114" s="47"/>
      <c r="AA114" s="47"/>
      <c r="AB114" s="44" t="str">
        <f>IF(COUNTA(Month_1!$B114:$AA114)=0,"",COUNTIF(Month_1!$H114:$AA114,"NO"))</f>
        <v/>
      </c>
    </row>
    <row r="115" spans="2:28">
      <c r="B115" s="49"/>
      <c r="C115" s="50"/>
      <c r="D115" s="50"/>
      <c r="E115" s="51"/>
      <c r="F115" s="50"/>
      <c r="G115" s="50"/>
      <c r="H115" s="50"/>
      <c r="I115" s="50"/>
      <c r="J115" s="50"/>
      <c r="K115" s="50"/>
      <c r="L115" s="50"/>
      <c r="M115" s="50"/>
      <c r="N115" s="50"/>
      <c r="O115" s="50"/>
      <c r="P115" s="50"/>
      <c r="Q115" s="50"/>
      <c r="R115" s="50"/>
      <c r="S115" s="50"/>
      <c r="T115" s="50"/>
      <c r="U115" s="50"/>
      <c r="V115" s="50"/>
      <c r="W115" s="50"/>
      <c r="X115" s="50"/>
      <c r="Y115" s="50"/>
      <c r="Z115" s="50"/>
      <c r="AA115" s="50"/>
      <c r="AB115" s="45" t="str">
        <f>IF(COUNTA(Month_1!$B115:$AA115)=0,"",COUNTIF(Month_1!$H115:$AA115,"NO"))</f>
        <v/>
      </c>
    </row>
    <row r="116" spans="2:28">
      <c r="B116" s="46"/>
      <c r="C116" s="47"/>
      <c r="D116" s="47"/>
      <c r="E116" s="48"/>
      <c r="F116" s="47"/>
      <c r="G116" s="47"/>
      <c r="H116" s="47"/>
      <c r="I116" s="47"/>
      <c r="J116" s="47"/>
      <c r="K116" s="47"/>
      <c r="L116" s="47"/>
      <c r="M116" s="47"/>
      <c r="N116" s="47"/>
      <c r="O116" s="47"/>
      <c r="P116" s="47"/>
      <c r="Q116" s="47"/>
      <c r="R116" s="47"/>
      <c r="S116" s="47"/>
      <c r="T116" s="47"/>
      <c r="U116" s="47"/>
      <c r="V116" s="47"/>
      <c r="W116" s="47"/>
      <c r="X116" s="47"/>
      <c r="Y116" s="47"/>
      <c r="Z116" s="47"/>
      <c r="AA116" s="47"/>
      <c r="AB116" s="44" t="str">
        <f>IF(COUNTA(Month_1!$B116:$AA116)=0,"",COUNTIF(Month_1!$H116:$AA116,"NO"))</f>
        <v/>
      </c>
    </row>
    <row r="117" spans="2:28">
      <c r="B117" s="49"/>
      <c r="C117" s="50"/>
      <c r="D117" s="50"/>
      <c r="E117" s="51"/>
      <c r="F117" s="50"/>
      <c r="G117" s="50"/>
      <c r="H117" s="50"/>
      <c r="I117" s="50"/>
      <c r="J117" s="50"/>
      <c r="K117" s="50"/>
      <c r="L117" s="50"/>
      <c r="M117" s="50"/>
      <c r="N117" s="50"/>
      <c r="O117" s="50"/>
      <c r="P117" s="50"/>
      <c r="Q117" s="50"/>
      <c r="R117" s="50"/>
      <c r="S117" s="50"/>
      <c r="T117" s="50"/>
      <c r="U117" s="50"/>
      <c r="V117" s="50"/>
      <c r="W117" s="50"/>
      <c r="X117" s="50"/>
      <c r="Y117" s="50"/>
      <c r="Z117" s="50"/>
      <c r="AA117" s="50"/>
      <c r="AB117" s="45" t="str">
        <f>IF(COUNTA(Month_1!$B117:$AA117)=0,"",COUNTIF(Month_1!$H117:$AA117,"NO"))</f>
        <v/>
      </c>
    </row>
    <row r="118" spans="2:28">
      <c r="B118" s="46"/>
      <c r="C118" s="47"/>
      <c r="D118" s="47"/>
      <c r="E118" s="48"/>
      <c r="F118" s="47"/>
      <c r="G118" s="47"/>
      <c r="H118" s="47"/>
      <c r="I118" s="47"/>
      <c r="J118" s="47"/>
      <c r="K118" s="47"/>
      <c r="L118" s="47"/>
      <c r="M118" s="47"/>
      <c r="N118" s="47"/>
      <c r="O118" s="47"/>
      <c r="P118" s="47"/>
      <c r="Q118" s="47"/>
      <c r="R118" s="47"/>
      <c r="S118" s="47"/>
      <c r="T118" s="47"/>
      <c r="U118" s="47"/>
      <c r="V118" s="47"/>
      <c r="W118" s="47"/>
      <c r="X118" s="47"/>
      <c r="Y118" s="47"/>
      <c r="Z118" s="47"/>
      <c r="AA118" s="47"/>
      <c r="AB118" s="44" t="str">
        <f>IF(COUNTA(Month_1!$B118:$AA118)=0,"",COUNTIF(Month_1!$H118:$AA118,"NO"))</f>
        <v/>
      </c>
    </row>
    <row r="119" spans="2:28">
      <c r="B119" s="49"/>
      <c r="C119" s="50"/>
      <c r="D119" s="50"/>
      <c r="E119" s="51"/>
      <c r="F119" s="50"/>
      <c r="G119" s="50"/>
      <c r="H119" s="50"/>
      <c r="I119" s="50"/>
      <c r="J119" s="50"/>
      <c r="K119" s="50"/>
      <c r="L119" s="50"/>
      <c r="M119" s="50"/>
      <c r="N119" s="50"/>
      <c r="O119" s="50"/>
      <c r="P119" s="50"/>
      <c r="Q119" s="50"/>
      <c r="R119" s="50"/>
      <c r="S119" s="50"/>
      <c r="T119" s="50"/>
      <c r="U119" s="50"/>
      <c r="V119" s="50"/>
      <c r="W119" s="50"/>
      <c r="X119" s="50"/>
      <c r="Y119" s="50"/>
      <c r="Z119" s="50"/>
      <c r="AA119" s="50"/>
      <c r="AB119" s="45" t="str">
        <f>IF(COUNTA(Month_1!$B119:$AA119)=0,"",COUNTIF(Month_1!$H119:$AA119,"NO"))</f>
        <v/>
      </c>
    </row>
    <row r="120" spans="2:28">
      <c r="B120" s="46"/>
      <c r="C120" s="47"/>
      <c r="D120" s="47"/>
      <c r="E120" s="48"/>
      <c r="F120" s="47"/>
      <c r="G120" s="47"/>
      <c r="H120" s="47"/>
      <c r="I120" s="47"/>
      <c r="J120" s="47"/>
      <c r="K120" s="47"/>
      <c r="L120" s="47"/>
      <c r="M120" s="47"/>
      <c r="N120" s="47"/>
      <c r="O120" s="47"/>
      <c r="P120" s="47"/>
      <c r="Q120" s="47"/>
      <c r="R120" s="47"/>
      <c r="S120" s="47"/>
      <c r="T120" s="47"/>
      <c r="U120" s="47"/>
      <c r="V120" s="47"/>
      <c r="W120" s="47"/>
      <c r="X120" s="47"/>
      <c r="Y120" s="47"/>
      <c r="Z120" s="47"/>
      <c r="AA120" s="47"/>
      <c r="AB120" s="44" t="str">
        <f>IF(COUNTA(Month_1!$B120:$AA120)=0,"",COUNTIF(Month_1!$H120:$AA120,"NO"))</f>
        <v/>
      </c>
    </row>
    <row r="121" spans="2:28">
      <c r="B121" s="49"/>
      <c r="C121" s="50"/>
      <c r="D121" s="50"/>
      <c r="E121" s="51"/>
      <c r="F121" s="50"/>
      <c r="G121" s="50"/>
      <c r="H121" s="50"/>
      <c r="I121" s="50"/>
      <c r="J121" s="50"/>
      <c r="K121" s="50"/>
      <c r="L121" s="50"/>
      <c r="M121" s="50"/>
      <c r="N121" s="50"/>
      <c r="O121" s="50"/>
      <c r="P121" s="50"/>
      <c r="Q121" s="50"/>
      <c r="R121" s="50"/>
      <c r="S121" s="50"/>
      <c r="T121" s="50"/>
      <c r="U121" s="50"/>
      <c r="V121" s="50"/>
      <c r="W121" s="50"/>
      <c r="X121" s="50"/>
      <c r="Y121" s="50"/>
      <c r="Z121" s="50"/>
      <c r="AA121" s="50"/>
      <c r="AB121" s="45" t="str">
        <f>IF(COUNTA(Month_1!$B121:$AA121)=0,"",COUNTIF(Month_1!$H121:$AA121,"NO"))</f>
        <v/>
      </c>
    </row>
    <row r="122" spans="2:28">
      <c r="B122" s="46"/>
      <c r="C122" s="47"/>
      <c r="D122" s="47"/>
      <c r="E122" s="48"/>
      <c r="F122" s="47"/>
      <c r="G122" s="47"/>
      <c r="H122" s="47"/>
      <c r="I122" s="47"/>
      <c r="J122" s="47"/>
      <c r="K122" s="47"/>
      <c r="L122" s="47"/>
      <c r="M122" s="47"/>
      <c r="N122" s="47"/>
      <c r="O122" s="47"/>
      <c r="P122" s="47"/>
      <c r="Q122" s="47"/>
      <c r="R122" s="47"/>
      <c r="S122" s="47"/>
      <c r="T122" s="47"/>
      <c r="U122" s="47"/>
      <c r="V122" s="47"/>
      <c r="W122" s="47"/>
      <c r="X122" s="47"/>
      <c r="Y122" s="47"/>
      <c r="Z122" s="47"/>
      <c r="AA122" s="47"/>
      <c r="AB122" s="44" t="str">
        <f>IF(COUNTA(Month_1!$B122:$AA122)=0,"",COUNTIF(Month_1!$H122:$AA122,"NO"))</f>
        <v/>
      </c>
    </row>
    <row r="123" spans="2:28">
      <c r="B123" s="49"/>
      <c r="C123" s="50"/>
      <c r="D123" s="50"/>
      <c r="E123" s="51"/>
      <c r="F123" s="50"/>
      <c r="G123" s="50"/>
      <c r="H123" s="50"/>
      <c r="I123" s="50"/>
      <c r="J123" s="50"/>
      <c r="K123" s="50"/>
      <c r="L123" s="50"/>
      <c r="M123" s="50"/>
      <c r="N123" s="50"/>
      <c r="O123" s="50"/>
      <c r="P123" s="50"/>
      <c r="Q123" s="50"/>
      <c r="R123" s="50"/>
      <c r="S123" s="50"/>
      <c r="T123" s="50"/>
      <c r="U123" s="50"/>
      <c r="V123" s="50"/>
      <c r="W123" s="50"/>
      <c r="X123" s="50"/>
      <c r="Y123" s="50"/>
      <c r="Z123" s="50"/>
      <c r="AA123" s="50"/>
      <c r="AB123" s="45" t="str">
        <f>IF(COUNTA(Month_1!$B123:$AA123)=0,"",COUNTIF(Month_1!$H123:$AA123,"NO"))</f>
        <v/>
      </c>
    </row>
    <row r="124" spans="2:28">
      <c r="B124" s="46"/>
      <c r="C124" s="47"/>
      <c r="D124" s="47"/>
      <c r="E124" s="48"/>
      <c r="F124" s="47"/>
      <c r="G124" s="47"/>
      <c r="H124" s="47"/>
      <c r="I124" s="47"/>
      <c r="J124" s="47"/>
      <c r="K124" s="47"/>
      <c r="L124" s="47"/>
      <c r="M124" s="47"/>
      <c r="N124" s="47"/>
      <c r="O124" s="47"/>
      <c r="P124" s="47"/>
      <c r="Q124" s="47"/>
      <c r="R124" s="47"/>
      <c r="S124" s="47"/>
      <c r="T124" s="47"/>
      <c r="U124" s="47"/>
      <c r="V124" s="47"/>
      <c r="W124" s="47"/>
      <c r="X124" s="47"/>
      <c r="Y124" s="47"/>
      <c r="Z124" s="47"/>
      <c r="AA124" s="47"/>
      <c r="AB124" s="44" t="str">
        <f>IF(COUNTA(Month_1!$B124:$AA124)=0,"",COUNTIF(Month_1!$H124:$AA124,"NO"))</f>
        <v/>
      </c>
    </row>
    <row r="125" spans="2:28">
      <c r="B125" s="49"/>
      <c r="C125" s="50"/>
      <c r="D125" s="50"/>
      <c r="E125" s="51"/>
      <c r="F125" s="50"/>
      <c r="G125" s="50"/>
      <c r="H125" s="50"/>
      <c r="I125" s="50"/>
      <c r="J125" s="50"/>
      <c r="K125" s="50"/>
      <c r="L125" s="50"/>
      <c r="M125" s="50"/>
      <c r="N125" s="50"/>
      <c r="O125" s="50"/>
      <c r="P125" s="50"/>
      <c r="Q125" s="50"/>
      <c r="R125" s="50"/>
      <c r="S125" s="50"/>
      <c r="T125" s="50"/>
      <c r="U125" s="50"/>
      <c r="V125" s="50"/>
      <c r="W125" s="50"/>
      <c r="X125" s="50"/>
      <c r="Y125" s="50"/>
      <c r="Z125" s="50"/>
      <c r="AA125" s="50"/>
      <c r="AB125" s="45" t="str">
        <f>IF(COUNTA(Month_1!$B125:$AA125)=0,"",COUNTIF(Month_1!$H125:$AA125,"NO"))</f>
        <v/>
      </c>
    </row>
    <row r="126" spans="2:28">
      <c r="B126" s="46"/>
      <c r="C126" s="47"/>
      <c r="D126" s="47"/>
      <c r="E126" s="48"/>
      <c r="F126" s="47"/>
      <c r="G126" s="47"/>
      <c r="H126" s="47"/>
      <c r="I126" s="47"/>
      <c r="J126" s="47"/>
      <c r="K126" s="47"/>
      <c r="L126" s="47"/>
      <c r="M126" s="47"/>
      <c r="N126" s="47"/>
      <c r="O126" s="47"/>
      <c r="P126" s="47"/>
      <c r="Q126" s="47"/>
      <c r="R126" s="47"/>
      <c r="S126" s="47"/>
      <c r="T126" s="47"/>
      <c r="U126" s="47"/>
      <c r="V126" s="47"/>
      <c r="W126" s="47"/>
      <c r="X126" s="47"/>
      <c r="Y126" s="47"/>
      <c r="Z126" s="47"/>
      <c r="AA126" s="47"/>
      <c r="AB126" s="44" t="str">
        <f>IF(COUNTA(Month_1!$B126:$AA126)=0,"",COUNTIF(Month_1!$H126:$AA126,"NO"))</f>
        <v/>
      </c>
    </row>
    <row r="127" spans="2:28">
      <c r="B127" s="49"/>
      <c r="C127" s="50"/>
      <c r="D127" s="50"/>
      <c r="E127" s="51"/>
      <c r="F127" s="50"/>
      <c r="G127" s="50"/>
      <c r="H127" s="50"/>
      <c r="I127" s="50"/>
      <c r="J127" s="50"/>
      <c r="K127" s="50"/>
      <c r="L127" s="50"/>
      <c r="M127" s="50"/>
      <c r="N127" s="50"/>
      <c r="O127" s="50"/>
      <c r="P127" s="50"/>
      <c r="Q127" s="50"/>
      <c r="R127" s="50"/>
      <c r="S127" s="50"/>
      <c r="T127" s="50"/>
      <c r="U127" s="50"/>
      <c r="V127" s="50"/>
      <c r="W127" s="50"/>
      <c r="X127" s="50"/>
      <c r="Y127" s="50"/>
      <c r="Z127" s="50"/>
      <c r="AA127" s="50"/>
      <c r="AB127" s="45" t="str">
        <f>IF(COUNTA(Month_1!$B127:$AA127)=0,"",COUNTIF(Month_1!$H127:$AA127,"NO"))</f>
        <v/>
      </c>
    </row>
    <row r="128" spans="2:28">
      <c r="B128" s="46"/>
      <c r="C128" s="47"/>
      <c r="D128" s="47"/>
      <c r="E128" s="48"/>
      <c r="F128" s="47"/>
      <c r="G128" s="47"/>
      <c r="H128" s="47"/>
      <c r="I128" s="47"/>
      <c r="J128" s="47"/>
      <c r="K128" s="47"/>
      <c r="L128" s="47"/>
      <c r="M128" s="47"/>
      <c r="N128" s="47"/>
      <c r="O128" s="47"/>
      <c r="P128" s="47"/>
      <c r="Q128" s="47"/>
      <c r="R128" s="47"/>
      <c r="S128" s="47"/>
      <c r="T128" s="47"/>
      <c r="U128" s="47"/>
      <c r="V128" s="47"/>
      <c r="W128" s="47"/>
      <c r="X128" s="47"/>
      <c r="Y128" s="47"/>
      <c r="Z128" s="47"/>
      <c r="AA128" s="47"/>
      <c r="AB128" s="44" t="str">
        <f>IF(COUNTA(Month_1!$B128:$AA128)=0,"",COUNTIF(Month_1!$H128:$AA128,"NO"))</f>
        <v/>
      </c>
    </row>
    <row r="129" spans="2:28">
      <c r="B129" s="49"/>
      <c r="C129" s="50"/>
      <c r="D129" s="50"/>
      <c r="E129" s="51"/>
      <c r="F129" s="50"/>
      <c r="G129" s="50"/>
      <c r="H129" s="50"/>
      <c r="I129" s="50"/>
      <c r="J129" s="50"/>
      <c r="K129" s="50"/>
      <c r="L129" s="50"/>
      <c r="M129" s="50"/>
      <c r="N129" s="50"/>
      <c r="O129" s="50"/>
      <c r="P129" s="50"/>
      <c r="Q129" s="50"/>
      <c r="R129" s="50"/>
      <c r="S129" s="50"/>
      <c r="T129" s="50"/>
      <c r="U129" s="50"/>
      <c r="V129" s="50"/>
      <c r="W129" s="50"/>
      <c r="X129" s="50"/>
      <c r="Y129" s="50"/>
      <c r="Z129" s="50"/>
      <c r="AA129" s="50"/>
      <c r="AB129" s="45" t="str">
        <f>IF(COUNTA(Month_1!$B129:$AA129)=0,"",COUNTIF(Month_1!$H129:$AA129,"NO"))</f>
        <v/>
      </c>
    </row>
    <row r="130" spans="2:28">
      <c r="B130" s="46"/>
      <c r="C130" s="47"/>
      <c r="D130" s="47"/>
      <c r="E130" s="48"/>
      <c r="F130" s="47"/>
      <c r="G130" s="47"/>
      <c r="H130" s="47"/>
      <c r="I130" s="47"/>
      <c r="J130" s="47"/>
      <c r="K130" s="47"/>
      <c r="L130" s="47"/>
      <c r="M130" s="47"/>
      <c r="N130" s="47"/>
      <c r="O130" s="47"/>
      <c r="P130" s="47"/>
      <c r="Q130" s="47"/>
      <c r="R130" s="47"/>
      <c r="S130" s="47"/>
      <c r="T130" s="47"/>
      <c r="U130" s="47"/>
      <c r="V130" s="47"/>
      <c r="W130" s="47"/>
      <c r="X130" s="47"/>
      <c r="Y130" s="47"/>
      <c r="Z130" s="47"/>
      <c r="AA130" s="47"/>
      <c r="AB130" s="44" t="str">
        <f>IF(COUNTA(Month_1!$B130:$AA130)=0,"",COUNTIF(Month_1!$H130:$AA130,"NO"))</f>
        <v/>
      </c>
    </row>
    <row r="131" spans="2:28">
      <c r="B131" s="49"/>
      <c r="C131" s="50"/>
      <c r="D131" s="50"/>
      <c r="E131" s="51"/>
      <c r="F131" s="50"/>
      <c r="G131" s="50"/>
      <c r="H131" s="50"/>
      <c r="I131" s="50"/>
      <c r="J131" s="50"/>
      <c r="K131" s="50"/>
      <c r="L131" s="50"/>
      <c r="M131" s="50"/>
      <c r="N131" s="50"/>
      <c r="O131" s="50"/>
      <c r="P131" s="50"/>
      <c r="Q131" s="50"/>
      <c r="R131" s="50"/>
      <c r="S131" s="50"/>
      <c r="T131" s="50"/>
      <c r="U131" s="50"/>
      <c r="V131" s="50"/>
      <c r="W131" s="50"/>
      <c r="X131" s="50"/>
      <c r="Y131" s="50"/>
      <c r="Z131" s="50"/>
      <c r="AA131" s="50"/>
      <c r="AB131" s="45" t="str">
        <f>IF(COUNTA(Month_1!$B131:$AA131)=0,"",COUNTIF(Month_1!$H131:$AA131,"NO"))</f>
        <v/>
      </c>
    </row>
    <row r="132" spans="2:28">
      <c r="B132" s="46"/>
      <c r="C132" s="47"/>
      <c r="D132" s="47"/>
      <c r="E132" s="48"/>
      <c r="F132" s="47"/>
      <c r="G132" s="47"/>
      <c r="H132" s="47"/>
      <c r="I132" s="47"/>
      <c r="J132" s="47"/>
      <c r="K132" s="47"/>
      <c r="L132" s="47"/>
      <c r="M132" s="47"/>
      <c r="N132" s="47"/>
      <c r="O132" s="47"/>
      <c r="P132" s="47"/>
      <c r="Q132" s="47"/>
      <c r="R132" s="47"/>
      <c r="S132" s="47"/>
      <c r="T132" s="47"/>
      <c r="U132" s="47"/>
      <c r="V132" s="47"/>
      <c r="W132" s="47"/>
      <c r="X132" s="47"/>
      <c r="Y132" s="47"/>
      <c r="Z132" s="47"/>
      <c r="AA132" s="47"/>
      <c r="AB132" s="44" t="str">
        <f>IF(COUNTA(Month_1!$B132:$AA132)=0,"",COUNTIF(Month_1!$H132:$AA132,"NO"))</f>
        <v/>
      </c>
    </row>
    <row r="133" spans="2:28">
      <c r="B133" s="49"/>
      <c r="C133" s="50"/>
      <c r="D133" s="50"/>
      <c r="E133" s="51"/>
      <c r="F133" s="50"/>
      <c r="G133" s="50"/>
      <c r="H133" s="50"/>
      <c r="I133" s="50"/>
      <c r="J133" s="50"/>
      <c r="K133" s="50"/>
      <c r="L133" s="50"/>
      <c r="M133" s="50"/>
      <c r="N133" s="50"/>
      <c r="O133" s="50"/>
      <c r="P133" s="50"/>
      <c r="Q133" s="50"/>
      <c r="R133" s="50"/>
      <c r="S133" s="50"/>
      <c r="T133" s="50"/>
      <c r="U133" s="50"/>
      <c r="V133" s="50"/>
      <c r="W133" s="50"/>
      <c r="X133" s="50"/>
      <c r="Y133" s="50"/>
      <c r="Z133" s="50"/>
      <c r="AA133" s="50"/>
      <c r="AB133" s="45" t="str">
        <f>IF(COUNTA(Month_1!$B133:$AA133)=0,"",COUNTIF(Month_1!$H133:$AA133,"NO"))</f>
        <v/>
      </c>
    </row>
    <row r="134" spans="2:28">
      <c r="B134" s="46"/>
      <c r="C134" s="47"/>
      <c r="D134" s="47"/>
      <c r="E134" s="48"/>
      <c r="F134" s="47"/>
      <c r="G134" s="47"/>
      <c r="H134" s="47"/>
      <c r="I134" s="47"/>
      <c r="J134" s="47"/>
      <c r="K134" s="47"/>
      <c r="L134" s="47"/>
      <c r="M134" s="47"/>
      <c r="N134" s="47"/>
      <c r="O134" s="47"/>
      <c r="P134" s="47"/>
      <c r="Q134" s="47"/>
      <c r="R134" s="47"/>
      <c r="S134" s="47"/>
      <c r="T134" s="47"/>
      <c r="U134" s="47"/>
      <c r="V134" s="47"/>
      <c r="W134" s="47"/>
      <c r="X134" s="47"/>
      <c r="Y134" s="47"/>
      <c r="Z134" s="47"/>
      <c r="AA134" s="47"/>
      <c r="AB134" s="44" t="str">
        <f>IF(COUNTA(Month_1!$B134:$AA134)=0,"",COUNTIF(Month_1!$H134:$AA134,"NO"))</f>
        <v/>
      </c>
    </row>
    <row r="135" spans="2:28">
      <c r="B135" s="49"/>
      <c r="C135" s="50"/>
      <c r="D135" s="50"/>
      <c r="E135" s="51"/>
      <c r="F135" s="50"/>
      <c r="G135" s="50"/>
      <c r="H135" s="50"/>
      <c r="I135" s="50"/>
      <c r="J135" s="50"/>
      <c r="K135" s="50"/>
      <c r="L135" s="50"/>
      <c r="M135" s="50"/>
      <c r="N135" s="50"/>
      <c r="O135" s="50"/>
      <c r="P135" s="50"/>
      <c r="Q135" s="50"/>
      <c r="R135" s="50"/>
      <c r="S135" s="50"/>
      <c r="T135" s="50"/>
      <c r="U135" s="50"/>
      <c r="V135" s="50"/>
      <c r="W135" s="50"/>
      <c r="X135" s="50"/>
      <c r="Y135" s="50"/>
      <c r="Z135" s="50"/>
      <c r="AA135" s="50"/>
      <c r="AB135" s="45" t="str">
        <f>IF(COUNTA(Month_1!$B135:$AA135)=0,"",COUNTIF(Month_1!$H135:$AA135,"NO"))</f>
        <v/>
      </c>
    </row>
    <row r="136" spans="2:28">
      <c r="B136" s="46"/>
      <c r="C136" s="47"/>
      <c r="D136" s="47"/>
      <c r="E136" s="48"/>
      <c r="F136" s="47"/>
      <c r="G136" s="47"/>
      <c r="H136" s="47"/>
      <c r="I136" s="47"/>
      <c r="J136" s="47"/>
      <c r="K136" s="47"/>
      <c r="L136" s="47"/>
      <c r="M136" s="47"/>
      <c r="N136" s="47"/>
      <c r="O136" s="47"/>
      <c r="P136" s="47"/>
      <c r="Q136" s="47"/>
      <c r="R136" s="47"/>
      <c r="S136" s="47"/>
      <c r="T136" s="47"/>
      <c r="U136" s="47"/>
      <c r="V136" s="47"/>
      <c r="W136" s="47"/>
      <c r="X136" s="47"/>
      <c r="Y136" s="47"/>
      <c r="Z136" s="47"/>
      <c r="AA136" s="47"/>
      <c r="AB136" s="44" t="str">
        <f>IF(COUNTA(Month_1!$B136:$AA136)=0,"",COUNTIF(Month_1!$H136:$AA136,"NO"))</f>
        <v/>
      </c>
    </row>
    <row r="137" spans="2:28">
      <c r="B137" s="49"/>
      <c r="C137" s="50"/>
      <c r="D137" s="50"/>
      <c r="E137" s="51"/>
      <c r="F137" s="50"/>
      <c r="G137" s="50"/>
      <c r="H137" s="50"/>
      <c r="I137" s="50"/>
      <c r="J137" s="50"/>
      <c r="K137" s="50"/>
      <c r="L137" s="50"/>
      <c r="M137" s="50"/>
      <c r="N137" s="50"/>
      <c r="O137" s="50"/>
      <c r="P137" s="50"/>
      <c r="Q137" s="50"/>
      <c r="R137" s="50"/>
      <c r="S137" s="50"/>
      <c r="T137" s="50"/>
      <c r="U137" s="50"/>
      <c r="V137" s="50"/>
      <c r="W137" s="50"/>
      <c r="X137" s="50"/>
      <c r="Y137" s="50"/>
      <c r="Z137" s="50"/>
      <c r="AA137" s="50"/>
      <c r="AB137" s="45" t="str">
        <f>IF(COUNTA(Month_1!$B137:$AA137)=0,"",COUNTIF(Month_1!$H137:$AA137,"NO"))</f>
        <v/>
      </c>
    </row>
    <row r="138" spans="2:28">
      <c r="B138" s="46"/>
      <c r="C138" s="47"/>
      <c r="D138" s="47"/>
      <c r="E138" s="48"/>
      <c r="F138" s="47"/>
      <c r="G138" s="47"/>
      <c r="H138" s="47"/>
      <c r="I138" s="47"/>
      <c r="J138" s="47"/>
      <c r="K138" s="47"/>
      <c r="L138" s="47"/>
      <c r="M138" s="47"/>
      <c r="N138" s="47"/>
      <c r="O138" s="47"/>
      <c r="P138" s="47"/>
      <c r="Q138" s="47"/>
      <c r="R138" s="47"/>
      <c r="S138" s="47"/>
      <c r="T138" s="47"/>
      <c r="U138" s="47"/>
      <c r="V138" s="47"/>
      <c r="W138" s="47"/>
      <c r="X138" s="47"/>
      <c r="Y138" s="47"/>
      <c r="Z138" s="47"/>
      <c r="AA138" s="47"/>
      <c r="AB138" s="44" t="str">
        <f>IF(COUNTA(Month_1!$B138:$AA138)=0,"",COUNTIF(Month_1!$H138:$AA138,"NO"))</f>
        <v/>
      </c>
    </row>
    <row r="139" spans="2:28">
      <c r="B139" s="49"/>
      <c r="C139" s="50"/>
      <c r="D139" s="50"/>
      <c r="E139" s="51"/>
      <c r="F139" s="50"/>
      <c r="G139" s="50"/>
      <c r="H139" s="50"/>
      <c r="I139" s="50"/>
      <c r="J139" s="50"/>
      <c r="K139" s="50"/>
      <c r="L139" s="50"/>
      <c r="M139" s="50"/>
      <c r="N139" s="50"/>
      <c r="O139" s="50"/>
      <c r="P139" s="50"/>
      <c r="Q139" s="50"/>
      <c r="R139" s="50"/>
      <c r="S139" s="50"/>
      <c r="T139" s="50"/>
      <c r="U139" s="50"/>
      <c r="V139" s="50"/>
      <c r="W139" s="50"/>
      <c r="X139" s="50"/>
      <c r="Y139" s="50"/>
      <c r="Z139" s="50"/>
      <c r="AA139" s="50"/>
      <c r="AB139" s="45" t="str">
        <f>IF(COUNTA(Month_1!$B139:$AA139)=0,"",COUNTIF(Month_1!$H139:$AA139,"NO"))</f>
        <v/>
      </c>
    </row>
    <row r="140" spans="2:28">
      <c r="B140" s="46"/>
      <c r="C140" s="47"/>
      <c r="D140" s="47"/>
      <c r="E140" s="48"/>
      <c r="F140" s="47"/>
      <c r="G140" s="47"/>
      <c r="H140" s="47"/>
      <c r="I140" s="47"/>
      <c r="J140" s="47"/>
      <c r="K140" s="47"/>
      <c r="L140" s="47"/>
      <c r="M140" s="47"/>
      <c r="N140" s="47"/>
      <c r="O140" s="47"/>
      <c r="P140" s="47"/>
      <c r="Q140" s="47"/>
      <c r="R140" s="47"/>
      <c r="S140" s="47"/>
      <c r="T140" s="47"/>
      <c r="U140" s="47"/>
      <c r="V140" s="47"/>
      <c r="W140" s="47"/>
      <c r="X140" s="47"/>
      <c r="Y140" s="47"/>
      <c r="Z140" s="47"/>
      <c r="AA140" s="47"/>
      <c r="AB140" s="44" t="str">
        <f>IF(COUNTA(Month_1!$B140:$AA140)=0,"",COUNTIF(Month_1!$H140:$AA140,"NO"))</f>
        <v/>
      </c>
    </row>
    <row r="141" spans="2:28">
      <c r="B141" s="49"/>
      <c r="C141" s="50"/>
      <c r="D141" s="50"/>
      <c r="E141" s="51"/>
      <c r="F141" s="50"/>
      <c r="G141" s="50"/>
      <c r="H141" s="50"/>
      <c r="I141" s="50"/>
      <c r="J141" s="50"/>
      <c r="K141" s="50"/>
      <c r="L141" s="50"/>
      <c r="M141" s="50"/>
      <c r="N141" s="50"/>
      <c r="O141" s="50"/>
      <c r="P141" s="50"/>
      <c r="Q141" s="50"/>
      <c r="R141" s="50"/>
      <c r="S141" s="50"/>
      <c r="T141" s="50"/>
      <c r="U141" s="50"/>
      <c r="V141" s="50"/>
      <c r="W141" s="50"/>
      <c r="X141" s="50"/>
      <c r="Y141" s="50"/>
      <c r="Z141" s="50"/>
      <c r="AA141" s="50"/>
      <c r="AB141" s="45" t="str">
        <f>IF(COUNTA(Month_1!$B141:$AA141)=0,"",COUNTIF(Month_1!$H141:$AA141,"NO"))</f>
        <v/>
      </c>
    </row>
    <row r="142" spans="2:28">
      <c r="B142" s="46"/>
      <c r="C142" s="47"/>
      <c r="D142" s="47"/>
      <c r="E142" s="48"/>
      <c r="F142" s="47"/>
      <c r="G142" s="47"/>
      <c r="H142" s="47"/>
      <c r="I142" s="47"/>
      <c r="J142" s="47"/>
      <c r="K142" s="47"/>
      <c r="L142" s="47"/>
      <c r="M142" s="47"/>
      <c r="N142" s="47"/>
      <c r="O142" s="47"/>
      <c r="P142" s="47"/>
      <c r="Q142" s="47"/>
      <c r="R142" s="47"/>
      <c r="S142" s="47"/>
      <c r="T142" s="47"/>
      <c r="U142" s="47"/>
      <c r="V142" s="47"/>
      <c r="W142" s="47"/>
      <c r="X142" s="47"/>
      <c r="Y142" s="47"/>
      <c r="Z142" s="47"/>
      <c r="AA142" s="47"/>
      <c r="AB142" s="44" t="str">
        <f>IF(COUNTA(Month_1!$B142:$AA142)=0,"",COUNTIF(Month_1!$H142:$AA142,"NO"))</f>
        <v/>
      </c>
    </row>
    <row r="143" spans="2:28">
      <c r="B143" s="49"/>
      <c r="C143" s="50"/>
      <c r="D143" s="50"/>
      <c r="E143" s="51"/>
      <c r="F143" s="50"/>
      <c r="G143" s="50"/>
      <c r="H143" s="50"/>
      <c r="I143" s="50"/>
      <c r="J143" s="50"/>
      <c r="K143" s="50"/>
      <c r="L143" s="50"/>
      <c r="M143" s="50"/>
      <c r="N143" s="50"/>
      <c r="O143" s="50"/>
      <c r="P143" s="50"/>
      <c r="Q143" s="50"/>
      <c r="R143" s="50"/>
      <c r="S143" s="50"/>
      <c r="T143" s="50"/>
      <c r="U143" s="50"/>
      <c r="V143" s="50"/>
      <c r="W143" s="50"/>
      <c r="X143" s="50"/>
      <c r="Y143" s="50"/>
      <c r="Z143" s="50"/>
      <c r="AA143" s="50"/>
      <c r="AB143" s="45" t="str">
        <f>IF(COUNTA(Month_1!$B143:$AA143)=0,"",COUNTIF(Month_1!$H143:$AA143,"NO"))</f>
        <v/>
      </c>
    </row>
    <row r="144" spans="2:28">
      <c r="B144" s="46"/>
      <c r="C144" s="47"/>
      <c r="D144" s="47"/>
      <c r="E144" s="48"/>
      <c r="F144" s="47"/>
      <c r="G144" s="47"/>
      <c r="H144" s="47"/>
      <c r="I144" s="47"/>
      <c r="J144" s="47"/>
      <c r="K144" s="47"/>
      <c r="L144" s="47"/>
      <c r="M144" s="47"/>
      <c r="N144" s="47"/>
      <c r="O144" s="47"/>
      <c r="P144" s="47"/>
      <c r="Q144" s="47"/>
      <c r="R144" s="47"/>
      <c r="S144" s="47"/>
      <c r="T144" s="47"/>
      <c r="U144" s="47"/>
      <c r="V144" s="47"/>
      <c r="W144" s="47"/>
      <c r="X144" s="47"/>
      <c r="Y144" s="47"/>
      <c r="Z144" s="47"/>
      <c r="AA144" s="47"/>
      <c r="AB144" s="44" t="str">
        <f>IF(COUNTA(Month_1!$B144:$AA144)=0,"",COUNTIF(Month_1!$H144:$AA144,"NO"))</f>
        <v/>
      </c>
    </row>
    <row r="145" spans="2:28">
      <c r="B145" s="49"/>
      <c r="C145" s="50"/>
      <c r="D145" s="50"/>
      <c r="E145" s="51"/>
      <c r="F145" s="50"/>
      <c r="G145" s="50"/>
      <c r="H145" s="50"/>
      <c r="I145" s="50"/>
      <c r="J145" s="50"/>
      <c r="K145" s="50"/>
      <c r="L145" s="50"/>
      <c r="M145" s="50"/>
      <c r="N145" s="50"/>
      <c r="O145" s="50"/>
      <c r="P145" s="50"/>
      <c r="Q145" s="50"/>
      <c r="R145" s="50"/>
      <c r="S145" s="50"/>
      <c r="T145" s="50"/>
      <c r="U145" s="50"/>
      <c r="V145" s="50"/>
      <c r="W145" s="50"/>
      <c r="X145" s="50"/>
      <c r="Y145" s="50"/>
      <c r="Z145" s="50"/>
      <c r="AA145" s="50"/>
      <c r="AB145" s="45" t="str">
        <f>IF(COUNTA(Month_1!$B145:$AA145)=0,"",COUNTIF(Month_1!$H145:$AA145,"NO"))</f>
        <v/>
      </c>
    </row>
    <row r="146" spans="2:28">
      <c r="B146" s="46"/>
      <c r="C146" s="47"/>
      <c r="D146" s="47"/>
      <c r="E146" s="48"/>
      <c r="F146" s="47"/>
      <c r="G146" s="47"/>
      <c r="H146" s="47"/>
      <c r="I146" s="47"/>
      <c r="J146" s="47"/>
      <c r="K146" s="47"/>
      <c r="L146" s="47"/>
      <c r="M146" s="47"/>
      <c r="N146" s="47"/>
      <c r="O146" s="47"/>
      <c r="P146" s="47"/>
      <c r="Q146" s="47"/>
      <c r="R146" s="47"/>
      <c r="S146" s="47"/>
      <c r="T146" s="47"/>
      <c r="U146" s="47"/>
      <c r="V146" s="47"/>
      <c r="W146" s="47"/>
      <c r="X146" s="47"/>
      <c r="Y146" s="47"/>
      <c r="Z146" s="47"/>
      <c r="AA146" s="47"/>
      <c r="AB146" s="44" t="str">
        <f>IF(COUNTA(Month_1!$B146:$AA146)=0,"",COUNTIF(Month_1!$H146:$AA146,"NO"))</f>
        <v/>
      </c>
    </row>
    <row r="147" spans="2:28">
      <c r="B147" s="49"/>
      <c r="C147" s="50"/>
      <c r="D147" s="50"/>
      <c r="E147" s="51"/>
      <c r="F147" s="50"/>
      <c r="G147" s="50"/>
      <c r="H147" s="50"/>
      <c r="I147" s="50"/>
      <c r="J147" s="50"/>
      <c r="K147" s="50"/>
      <c r="L147" s="50"/>
      <c r="M147" s="50"/>
      <c r="N147" s="50"/>
      <c r="O147" s="50"/>
      <c r="P147" s="50"/>
      <c r="Q147" s="50"/>
      <c r="R147" s="50"/>
      <c r="S147" s="50"/>
      <c r="T147" s="50"/>
      <c r="U147" s="50"/>
      <c r="V147" s="50"/>
      <c r="W147" s="50"/>
      <c r="X147" s="50"/>
      <c r="Y147" s="50"/>
      <c r="Z147" s="50"/>
      <c r="AA147" s="50"/>
      <c r="AB147" s="45" t="str">
        <f>IF(COUNTA(Month_1!$B147:$AA147)=0,"",COUNTIF(Month_1!$H147:$AA147,"NO"))</f>
        <v/>
      </c>
    </row>
    <row r="148" spans="2:28">
      <c r="B148" s="46"/>
      <c r="C148" s="47"/>
      <c r="D148" s="47"/>
      <c r="E148" s="48"/>
      <c r="F148" s="47"/>
      <c r="G148" s="47"/>
      <c r="H148" s="47"/>
      <c r="I148" s="47"/>
      <c r="J148" s="47"/>
      <c r="K148" s="47"/>
      <c r="L148" s="47"/>
      <c r="M148" s="47"/>
      <c r="N148" s="47"/>
      <c r="O148" s="47"/>
      <c r="P148" s="47"/>
      <c r="Q148" s="47"/>
      <c r="R148" s="47"/>
      <c r="S148" s="47"/>
      <c r="T148" s="47"/>
      <c r="U148" s="47"/>
      <c r="V148" s="47"/>
      <c r="W148" s="47"/>
      <c r="X148" s="47"/>
      <c r="Y148" s="47"/>
      <c r="Z148" s="47"/>
      <c r="AA148" s="47"/>
      <c r="AB148" s="44" t="str">
        <f>IF(COUNTA(Month_1!$B148:$AA148)=0,"",COUNTIF(Month_1!$H148:$AA148,"NO"))</f>
        <v/>
      </c>
    </row>
    <row r="149" spans="2:28">
      <c r="B149" s="49"/>
      <c r="C149" s="50"/>
      <c r="D149" s="50"/>
      <c r="E149" s="51"/>
      <c r="F149" s="50"/>
      <c r="G149" s="50"/>
      <c r="H149" s="50"/>
      <c r="I149" s="50"/>
      <c r="J149" s="50"/>
      <c r="K149" s="50"/>
      <c r="L149" s="50"/>
      <c r="M149" s="50"/>
      <c r="N149" s="50"/>
      <c r="O149" s="50"/>
      <c r="P149" s="50"/>
      <c r="Q149" s="50"/>
      <c r="R149" s="50"/>
      <c r="S149" s="50"/>
      <c r="T149" s="50"/>
      <c r="U149" s="50"/>
      <c r="V149" s="50"/>
      <c r="W149" s="50"/>
      <c r="X149" s="50"/>
      <c r="Y149" s="50"/>
      <c r="Z149" s="50"/>
      <c r="AA149" s="50"/>
      <c r="AB149" s="45" t="str">
        <f>IF(COUNTA(Month_1!$B149:$AA149)=0,"",COUNTIF(Month_1!$H149:$AA149,"NO"))</f>
        <v/>
      </c>
    </row>
    <row r="150" spans="2:28">
      <c r="B150" s="46"/>
      <c r="C150" s="47"/>
      <c r="D150" s="47"/>
      <c r="E150" s="48"/>
      <c r="F150" s="47"/>
      <c r="G150" s="47"/>
      <c r="H150" s="47"/>
      <c r="I150" s="47"/>
      <c r="J150" s="47"/>
      <c r="K150" s="47"/>
      <c r="L150" s="47"/>
      <c r="M150" s="47"/>
      <c r="N150" s="47"/>
      <c r="O150" s="47"/>
      <c r="P150" s="47"/>
      <c r="Q150" s="47"/>
      <c r="R150" s="47"/>
      <c r="S150" s="47"/>
      <c r="T150" s="47"/>
      <c r="U150" s="47"/>
      <c r="V150" s="47"/>
      <c r="W150" s="47"/>
      <c r="X150" s="47"/>
      <c r="Y150" s="47"/>
      <c r="Z150" s="47"/>
      <c r="AA150" s="47"/>
      <c r="AB150" s="44" t="str">
        <f>IF(COUNTA(Month_1!$B150:$AA150)=0,"",COUNTIF(Month_1!$H150:$AA150,"NO"))</f>
        <v/>
      </c>
    </row>
    <row r="151" spans="2:28">
      <c r="B151" s="49"/>
      <c r="C151" s="50"/>
      <c r="D151" s="50"/>
      <c r="E151" s="51"/>
      <c r="F151" s="50"/>
      <c r="G151" s="50"/>
      <c r="H151" s="50"/>
      <c r="I151" s="50"/>
      <c r="J151" s="50"/>
      <c r="K151" s="50"/>
      <c r="L151" s="50"/>
      <c r="M151" s="50"/>
      <c r="N151" s="50"/>
      <c r="O151" s="50"/>
      <c r="P151" s="50"/>
      <c r="Q151" s="50"/>
      <c r="R151" s="50"/>
      <c r="S151" s="50"/>
      <c r="T151" s="50"/>
      <c r="U151" s="50"/>
      <c r="V151" s="50"/>
      <c r="W151" s="50"/>
      <c r="X151" s="50"/>
      <c r="Y151" s="50"/>
      <c r="Z151" s="50"/>
      <c r="AA151" s="50"/>
      <c r="AB151" s="45" t="str">
        <f>IF(COUNTA(Month_1!$B151:$AA151)=0,"",COUNTIF(Month_1!$H151:$AA151,"NO"))</f>
        <v/>
      </c>
    </row>
    <row r="152" spans="2:28">
      <c r="B152" s="46"/>
      <c r="C152" s="47"/>
      <c r="D152" s="47"/>
      <c r="E152" s="48"/>
      <c r="F152" s="47"/>
      <c r="G152" s="47"/>
      <c r="H152" s="47"/>
      <c r="I152" s="47"/>
      <c r="J152" s="47"/>
      <c r="K152" s="47"/>
      <c r="L152" s="47"/>
      <c r="M152" s="47"/>
      <c r="N152" s="47"/>
      <c r="O152" s="47"/>
      <c r="P152" s="47"/>
      <c r="Q152" s="47"/>
      <c r="R152" s="47"/>
      <c r="S152" s="47"/>
      <c r="T152" s="47"/>
      <c r="U152" s="47"/>
      <c r="V152" s="47"/>
      <c r="W152" s="47"/>
      <c r="X152" s="47"/>
      <c r="Y152" s="47"/>
      <c r="Z152" s="47"/>
      <c r="AA152" s="47"/>
      <c r="AB152" s="44" t="str">
        <f>IF(COUNTA(Month_1!$B152:$AA152)=0,"",COUNTIF(Month_1!$H152:$AA152,"NO"))</f>
        <v/>
      </c>
    </row>
    <row r="153" spans="2:28">
      <c r="B153" s="49"/>
      <c r="C153" s="50"/>
      <c r="D153" s="50"/>
      <c r="E153" s="51"/>
      <c r="F153" s="50"/>
      <c r="G153" s="50"/>
      <c r="H153" s="50"/>
      <c r="I153" s="50"/>
      <c r="J153" s="50"/>
      <c r="K153" s="50"/>
      <c r="L153" s="50"/>
      <c r="M153" s="50"/>
      <c r="N153" s="50"/>
      <c r="O153" s="50"/>
      <c r="P153" s="50"/>
      <c r="Q153" s="50"/>
      <c r="R153" s="50"/>
      <c r="S153" s="50"/>
      <c r="T153" s="50"/>
      <c r="U153" s="50"/>
      <c r="V153" s="50"/>
      <c r="W153" s="50"/>
      <c r="X153" s="50"/>
      <c r="Y153" s="50"/>
      <c r="Z153" s="50"/>
      <c r="AA153" s="50"/>
      <c r="AB153" s="45" t="str">
        <f>IF(COUNTA(Month_1!$B153:$AA153)=0,"",COUNTIF(Month_1!$H153:$AA153,"NO"))</f>
        <v/>
      </c>
    </row>
    <row r="154" spans="2:28">
      <c r="B154" s="46"/>
      <c r="C154" s="47"/>
      <c r="D154" s="47"/>
      <c r="E154" s="48"/>
      <c r="F154" s="47"/>
      <c r="G154" s="47"/>
      <c r="H154" s="47"/>
      <c r="I154" s="47"/>
      <c r="J154" s="47"/>
      <c r="K154" s="47"/>
      <c r="L154" s="47"/>
      <c r="M154" s="47"/>
      <c r="N154" s="47"/>
      <c r="O154" s="47"/>
      <c r="P154" s="47"/>
      <c r="Q154" s="47"/>
      <c r="R154" s="47"/>
      <c r="S154" s="47"/>
      <c r="T154" s="47"/>
      <c r="U154" s="47"/>
      <c r="V154" s="47"/>
      <c r="W154" s="47"/>
      <c r="X154" s="47"/>
      <c r="Y154" s="47"/>
      <c r="Z154" s="47"/>
      <c r="AA154" s="47"/>
      <c r="AB154" s="44" t="str">
        <f>IF(COUNTA(Month_1!$B154:$AA154)=0,"",COUNTIF(Month_1!$H154:$AA154,"NO"))</f>
        <v/>
      </c>
    </row>
    <row r="155" spans="2:28">
      <c r="B155" s="49"/>
      <c r="C155" s="50"/>
      <c r="D155" s="50"/>
      <c r="E155" s="51"/>
      <c r="F155" s="50"/>
      <c r="G155" s="50"/>
      <c r="H155" s="50"/>
      <c r="I155" s="50"/>
      <c r="J155" s="50"/>
      <c r="K155" s="50"/>
      <c r="L155" s="50"/>
      <c r="M155" s="50"/>
      <c r="N155" s="50"/>
      <c r="O155" s="50"/>
      <c r="P155" s="50"/>
      <c r="Q155" s="50"/>
      <c r="R155" s="50"/>
      <c r="S155" s="50"/>
      <c r="T155" s="50"/>
      <c r="U155" s="50"/>
      <c r="V155" s="50"/>
      <c r="W155" s="50"/>
      <c r="X155" s="50"/>
      <c r="Y155" s="50"/>
      <c r="Z155" s="50"/>
      <c r="AA155" s="50"/>
      <c r="AB155" s="45" t="str">
        <f>IF(COUNTA(Month_1!$B155:$AA155)=0,"",COUNTIF(Month_1!$H155:$AA155,"NO"))</f>
        <v/>
      </c>
    </row>
    <row r="156" spans="2:28">
      <c r="B156" s="46"/>
      <c r="C156" s="47"/>
      <c r="D156" s="47"/>
      <c r="E156" s="48"/>
      <c r="F156" s="47"/>
      <c r="G156" s="47"/>
      <c r="H156" s="47"/>
      <c r="I156" s="47"/>
      <c r="J156" s="47"/>
      <c r="K156" s="47"/>
      <c r="L156" s="47"/>
      <c r="M156" s="47"/>
      <c r="N156" s="47"/>
      <c r="O156" s="47"/>
      <c r="P156" s="47"/>
      <c r="Q156" s="47"/>
      <c r="R156" s="47"/>
      <c r="S156" s="47"/>
      <c r="T156" s="47"/>
      <c r="U156" s="47"/>
      <c r="V156" s="47"/>
      <c r="W156" s="47"/>
      <c r="X156" s="47"/>
      <c r="Y156" s="47"/>
      <c r="Z156" s="47"/>
      <c r="AA156" s="47"/>
      <c r="AB156" s="44" t="str">
        <f>IF(COUNTA(Month_1!$B156:$AA156)=0,"",COUNTIF(Month_1!$H156:$AA156,"NO"))</f>
        <v/>
      </c>
    </row>
    <row r="157" spans="2:28">
      <c r="B157" s="49"/>
      <c r="C157" s="50"/>
      <c r="D157" s="50"/>
      <c r="E157" s="51"/>
      <c r="F157" s="50"/>
      <c r="G157" s="50"/>
      <c r="H157" s="50"/>
      <c r="I157" s="50"/>
      <c r="J157" s="50"/>
      <c r="K157" s="50"/>
      <c r="L157" s="50"/>
      <c r="M157" s="50"/>
      <c r="N157" s="50"/>
      <c r="O157" s="50"/>
      <c r="P157" s="50"/>
      <c r="Q157" s="50"/>
      <c r="R157" s="50"/>
      <c r="S157" s="50"/>
      <c r="T157" s="50"/>
      <c r="U157" s="50"/>
      <c r="V157" s="50"/>
      <c r="W157" s="50"/>
      <c r="X157" s="50"/>
      <c r="Y157" s="50"/>
      <c r="Z157" s="50"/>
      <c r="AA157" s="50"/>
      <c r="AB157" s="45" t="str">
        <f>IF(COUNTA(Month_1!$B157:$AA157)=0,"",COUNTIF(Month_1!$H157:$AA157,"NO"))</f>
        <v/>
      </c>
    </row>
    <row r="158" spans="2:28">
      <c r="B158" s="46"/>
      <c r="C158" s="47"/>
      <c r="D158" s="47"/>
      <c r="E158" s="48"/>
      <c r="F158" s="47"/>
      <c r="G158" s="47"/>
      <c r="H158" s="47"/>
      <c r="I158" s="47"/>
      <c r="J158" s="47"/>
      <c r="K158" s="47"/>
      <c r="L158" s="47"/>
      <c r="M158" s="47"/>
      <c r="N158" s="47"/>
      <c r="O158" s="47"/>
      <c r="P158" s="47"/>
      <c r="Q158" s="47"/>
      <c r="R158" s="47"/>
      <c r="S158" s="47"/>
      <c r="T158" s="47"/>
      <c r="U158" s="47"/>
      <c r="V158" s="47"/>
      <c r="W158" s="47"/>
      <c r="X158" s="47"/>
      <c r="Y158" s="47"/>
      <c r="Z158" s="47"/>
      <c r="AA158" s="47"/>
      <c r="AB158" s="44" t="str">
        <f>IF(COUNTA(Month_1!$B158:$AA158)=0,"",COUNTIF(Month_1!$H158:$AA158,"NO"))</f>
        <v/>
      </c>
    </row>
    <row r="159" spans="2:28">
      <c r="B159" s="49"/>
      <c r="C159" s="50"/>
      <c r="D159" s="50"/>
      <c r="E159" s="51"/>
      <c r="F159" s="50"/>
      <c r="G159" s="50"/>
      <c r="H159" s="50"/>
      <c r="I159" s="50"/>
      <c r="J159" s="50"/>
      <c r="K159" s="50"/>
      <c r="L159" s="50"/>
      <c r="M159" s="50"/>
      <c r="N159" s="50"/>
      <c r="O159" s="50"/>
      <c r="P159" s="50"/>
      <c r="Q159" s="50"/>
      <c r="R159" s="50"/>
      <c r="S159" s="50"/>
      <c r="T159" s="50"/>
      <c r="U159" s="50"/>
      <c r="V159" s="50"/>
      <c r="W159" s="50"/>
      <c r="X159" s="50"/>
      <c r="Y159" s="50"/>
      <c r="Z159" s="50"/>
      <c r="AA159" s="50"/>
      <c r="AB159" s="45" t="str">
        <f>IF(COUNTA(Month_1!$B159:$AA159)=0,"",COUNTIF(Month_1!$H159:$AA159,"NO"))</f>
        <v/>
      </c>
    </row>
    <row r="160" spans="2:28">
      <c r="B160" s="46"/>
      <c r="C160" s="47"/>
      <c r="D160" s="47"/>
      <c r="E160" s="48"/>
      <c r="F160" s="47"/>
      <c r="G160" s="47"/>
      <c r="H160" s="47"/>
      <c r="I160" s="47"/>
      <c r="J160" s="47"/>
      <c r="K160" s="47"/>
      <c r="L160" s="47"/>
      <c r="M160" s="47"/>
      <c r="N160" s="47"/>
      <c r="O160" s="47"/>
      <c r="P160" s="47"/>
      <c r="Q160" s="47"/>
      <c r="R160" s="47"/>
      <c r="S160" s="47"/>
      <c r="T160" s="47"/>
      <c r="U160" s="47"/>
      <c r="V160" s="47"/>
      <c r="W160" s="47"/>
      <c r="X160" s="47"/>
      <c r="Y160" s="47"/>
      <c r="Z160" s="47"/>
      <c r="AA160" s="47"/>
      <c r="AB160" s="44" t="str">
        <f>IF(COUNTA(Month_1!$B160:$AA160)=0,"",COUNTIF(Month_1!$H160:$AA160,"NO"))</f>
        <v/>
      </c>
    </row>
    <row r="161" spans="2:28">
      <c r="B161" s="49"/>
      <c r="C161" s="50"/>
      <c r="D161" s="50"/>
      <c r="E161" s="51"/>
      <c r="F161" s="50"/>
      <c r="G161" s="50"/>
      <c r="H161" s="50"/>
      <c r="I161" s="50"/>
      <c r="J161" s="50"/>
      <c r="K161" s="50"/>
      <c r="L161" s="50"/>
      <c r="M161" s="50"/>
      <c r="N161" s="50"/>
      <c r="O161" s="50"/>
      <c r="P161" s="50"/>
      <c r="Q161" s="50"/>
      <c r="R161" s="50"/>
      <c r="S161" s="50"/>
      <c r="T161" s="50"/>
      <c r="U161" s="50"/>
      <c r="V161" s="50"/>
      <c r="W161" s="50"/>
      <c r="X161" s="50"/>
      <c r="Y161" s="50"/>
      <c r="Z161" s="50"/>
      <c r="AA161" s="50"/>
      <c r="AB161" s="45" t="str">
        <f>IF(COUNTA(Month_1!$B161:$AA161)=0,"",COUNTIF(Month_1!$H161:$AA161,"NO"))</f>
        <v/>
      </c>
    </row>
    <row r="162" spans="2:28">
      <c r="B162" s="46"/>
      <c r="C162" s="47"/>
      <c r="D162" s="47"/>
      <c r="E162" s="48"/>
      <c r="F162" s="47"/>
      <c r="G162" s="47"/>
      <c r="H162" s="47"/>
      <c r="I162" s="47"/>
      <c r="J162" s="47"/>
      <c r="K162" s="47"/>
      <c r="L162" s="47"/>
      <c r="M162" s="47"/>
      <c r="N162" s="47"/>
      <c r="O162" s="47"/>
      <c r="P162" s="47"/>
      <c r="Q162" s="47"/>
      <c r="R162" s="47"/>
      <c r="S162" s="47"/>
      <c r="T162" s="47"/>
      <c r="U162" s="47"/>
      <c r="V162" s="47"/>
      <c r="W162" s="47"/>
      <c r="X162" s="47"/>
      <c r="Y162" s="47"/>
      <c r="Z162" s="47"/>
      <c r="AA162" s="47"/>
      <c r="AB162" s="44" t="str">
        <f>IF(COUNTA(Month_1!$B162:$AA162)=0,"",COUNTIF(Month_1!$H162:$AA162,"NO"))</f>
        <v/>
      </c>
    </row>
    <row r="163" spans="2:28">
      <c r="B163" s="49"/>
      <c r="C163" s="50"/>
      <c r="D163" s="50"/>
      <c r="E163" s="51"/>
      <c r="F163" s="50"/>
      <c r="G163" s="50"/>
      <c r="H163" s="50"/>
      <c r="I163" s="50"/>
      <c r="J163" s="50"/>
      <c r="K163" s="50"/>
      <c r="L163" s="50"/>
      <c r="M163" s="50"/>
      <c r="N163" s="50"/>
      <c r="O163" s="50"/>
      <c r="P163" s="50"/>
      <c r="Q163" s="50"/>
      <c r="R163" s="50"/>
      <c r="S163" s="50"/>
      <c r="T163" s="50"/>
      <c r="U163" s="50"/>
      <c r="V163" s="50"/>
      <c r="W163" s="50"/>
      <c r="X163" s="50"/>
      <c r="Y163" s="50"/>
      <c r="Z163" s="50"/>
      <c r="AA163" s="50"/>
      <c r="AB163" s="45" t="str">
        <f>IF(COUNTA(Month_1!$B163:$AA163)=0,"",COUNTIF(Month_1!$H163:$AA163,"NO"))</f>
        <v/>
      </c>
    </row>
    <row r="164" spans="2:28">
      <c r="B164" s="46"/>
      <c r="C164" s="47"/>
      <c r="D164" s="47"/>
      <c r="E164" s="48"/>
      <c r="F164" s="47"/>
      <c r="G164" s="47"/>
      <c r="H164" s="47"/>
      <c r="I164" s="47"/>
      <c r="J164" s="47"/>
      <c r="K164" s="47"/>
      <c r="L164" s="47"/>
      <c r="M164" s="47"/>
      <c r="N164" s="47"/>
      <c r="O164" s="47"/>
      <c r="P164" s="47"/>
      <c r="Q164" s="47"/>
      <c r="R164" s="47"/>
      <c r="S164" s="47"/>
      <c r="T164" s="47"/>
      <c r="U164" s="47"/>
      <c r="V164" s="47"/>
      <c r="W164" s="47"/>
      <c r="X164" s="47"/>
      <c r="Y164" s="47"/>
      <c r="Z164" s="47"/>
      <c r="AA164" s="47"/>
      <c r="AB164" s="44" t="str">
        <f>IF(COUNTA(Month_1!$B164:$AA164)=0,"",COUNTIF(Month_1!$H164:$AA164,"NO"))</f>
        <v/>
      </c>
    </row>
    <row r="165" spans="2:28">
      <c r="B165" s="49"/>
      <c r="C165" s="50"/>
      <c r="D165" s="50"/>
      <c r="E165" s="51"/>
      <c r="F165" s="50"/>
      <c r="G165" s="50"/>
      <c r="H165" s="50"/>
      <c r="I165" s="50"/>
      <c r="J165" s="50"/>
      <c r="K165" s="50"/>
      <c r="L165" s="50"/>
      <c r="M165" s="50"/>
      <c r="N165" s="50"/>
      <c r="O165" s="50"/>
      <c r="P165" s="50"/>
      <c r="Q165" s="50"/>
      <c r="R165" s="50"/>
      <c r="S165" s="50"/>
      <c r="T165" s="50"/>
      <c r="U165" s="50"/>
      <c r="V165" s="50"/>
      <c r="W165" s="50"/>
      <c r="X165" s="50"/>
      <c r="Y165" s="50"/>
      <c r="Z165" s="50"/>
      <c r="AA165" s="50"/>
      <c r="AB165" s="45" t="str">
        <f>IF(COUNTA(Month_1!$B165:$AA165)=0,"",COUNTIF(Month_1!$H165:$AA165,"NO"))</f>
        <v/>
      </c>
    </row>
    <row r="166" spans="2:28">
      <c r="B166" s="46"/>
      <c r="C166" s="47"/>
      <c r="D166" s="47"/>
      <c r="E166" s="48"/>
      <c r="F166" s="47"/>
      <c r="G166" s="47"/>
      <c r="H166" s="47"/>
      <c r="I166" s="47"/>
      <c r="J166" s="47"/>
      <c r="K166" s="47"/>
      <c r="L166" s="47"/>
      <c r="M166" s="47"/>
      <c r="N166" s="47"/>
      <c r="O166" s="47"/>
      <c r="P166" s="47"/>
      <c r="Q166" s="47"/>
      <c r="R166" s="47"/>
      <c r="S166" s="47"/>
      <c r="T166" s="47"/>
      <c r="U166" s="47"/>
      <c r="V166" s="47"/>
      <c r="W166" s="47"/>
      <c r="X166" s="47"/>
      <c r="Y166" s="47"/>
      <c r="Z166" s="47"/>
      <c r="AA166" s="47"/>
      <c r="AB166" s="44" t="str">
        <f>IF(COUNTA(Month_1!$B166:$AA166)=0,"",COUNTIF(Month_1!$H166:$AA166,"NO"))</f>
        <v/>
      </c>
    </row>
    <row r="167" spans="2:28">
      <c r="B167" s="49"/>
      <c r="C167" s="50"/>
      <c r="D167" s="50"/>
      <c r="E167" s="51"/>
      <c r="F167" s="50"/>
      <c r="G167" s="50"/>
      <c r="H167" s="50"/>
      <c r="I167" s="50"/>
      <c r="J167" s="50"/>
      <c r="K167" s="50"/>
      <c r="L167" s="50"/>
      <c r="M167" s="50"/>
      <c r="N167" s="50"/>
      <c r="O167" s="50"/>
      <c r="P167" s="50"/>
      <c r="Q167" s="50"/>
      <c r="R167" s="50"/>
      <c r="S167" s="50"/>
      <c r="T167" s="50"/>
      <c r="U167" s="50"/>
      <c r="V167" s="50"/>
      <c r="W167" s="50"/>
      <c r="X167" s="50"/>
      <c r="Y167" s="50"/>
      <c r="Z167" s="50"/>
      <c r="AA167" s="50"/>
      <c r="AB167" s="45" t="str">
        <f>IF(COUNTA(Month_1!$B167:$AA167)=0,"",COUNTIF(Month_1!$H167:$AA167,"NO"))</f>
        <v/>
      </c>
    </row>
    <row r="168" spans="2:28">
      <c r="B168" s="46"/>
      <c r="C168" s="47"/>
      <c r="D168" s="47"/>
      <c r="E168" s="48"/>
      <c r="F168" s="47"/>
      <c r="G168" s="47"/>
      <c r="H168" s="47"/>
      <c r="I168" s="47"/>
      <c r="J168" s="47"/>
      <c r="K168" s="47"/>
      <c r="L168" s="47"/>
      <c r="M168" s="47"/>
      <c r="N168" s="47"/>
      <c r="O168" s="47"/>
      <c r="P168" s="47"/>
      <c r="Q168" s="47"/>
      <c r="R168" s="47"/>
      <c r="S168" s="47"/>
      <c r="T168" s="47"/>
      <c r="U168" s="47"/>
      <c r="V168" s="47"/>
      <c r="W168" s="47"/>
      <c r="X168" s="47"/>
      <c r="Y168" s="47"/>
      <c r="Z168" s="47"/>
      <c r="AA168" s="47"/>
      <c r="AB168" s="44" t="str">
        <f>IF(COUNTA(Month_1!$B168:$AA168)=0,"",COUNTIF(Month_1!$H168:$AA168,"NO"))</f>
        <v/>
      </c>
    </row>
    <row r="169" spans="2:28">
      <c r="B169" s="49"/>
      <c r="C169" s="50"/>
      <c r="D169" s="50"/>
      <c r="E169" s="51"/>
      <c r="F169" s="50"/>
      <c r="G169" s="50"/>
      <c r="H169" s="50"/>
      <c r="I169" s="50"/>
      <c r="J169" s="50"/>
      <c r="K169" s="50"/>
      <c r="L169" s="50"/>
      <c r="M169" s="50"/>
      <c r="N169" s="50"/>
      <c r="O169" s="50"/>
      <c r="P169" s="50"/>
      <c r="Q169" s="50"/>
      <c r="R169" s="50"/>
      <c r="S169" s="50"/>
      <c r="T169" s="50"/>
      <c r="U169" s="50"/>
      <c r="V169" s="50"/>
      <c r="W169" s="50"/>
      <c r="X169" s="50"/>
      <c r="Y169" s="50"/>
      <c r="Z169" s="50"/>
      <c r="AA169" s="50"/>
      <c r="AB169" s="45" t="str">
        <f>IF(COUNTA(Month_1!$B169:$AA169)=0,"",COUNTIF(Month_1!$H169:$AA169,"NO"))</f>
        <v/>
      </c>
    </row>
    <row r="170" spans="2:28">
      <c r="B170" s="46"/>
      <c r="C170" s="47"/>
      <c r="D170" s="47"/>
      <c r="E170" s="48"/>
      <c r="F170" s="47"/>
      <c r="G170" s="47"/>
      <c r="H170" s="47"/>
      <c r="I170" s="47"/>
      <c r="J170" s="47"/>
      <c r="K170" s="47"/>
      <c r="L170" s="47"/>
      <c r="M170" s="47"/>
      <c r="N170" s="47"/>
      <c r="O170" s="47"/>
      <c r="P170" s="47"/>
      <c r="Q170" s="47"/>
      <c r="R170" s="47"/>
      <c r="S170" s="47"/>
      <c r="T170" s="47"/>
      <c r="U170" s="47"/>
      <c r="V170" s="47"/>
      <c r="W170" s="47"/>
      <c r="X170" s="47"/>
      <c r="Y170" s="47"/>
      <c r="Z170" s="47"/>
      <c r="AA170" s="47"/>
      <c r="AB170" s="44" t="str">
        <f>IF(COUNTA(Month_1!$B170:$AA170)=0,"",COUNTIF(Month_1!$H170:$AA170,"NO"))</f>
        <v/>
      </c>
    </row>
    <row r="171" spans="2:28">
      <c r="B171" s="49"/>
      <c r="C171" s="50"/>
      <c r="D171" s="50"/>
      <c r="E171" s="51"/>
      <c r="F171" s="50"/>
      <c r="G171" s="50"/>
      <c r="H171" s="50"/>
      <c r="I171" s="50"/>
      <c r="J171" s="50"/>
      <c r="K171" s="50"/>
      <c r="L171" s="50"/>
      <c r="M171" s="50"/>
      <c r="N171" s="50"/>
      <c r="O171" s="50"/>
      <c r="P171" s="50"/>
      <c r="Q171" s="50"/>
      <c r="R171" s="50"/>
      <c r="S171" s="50"/>
      <c r="T171" s="50"/>
      <c r="U171" s="50"/>
      <c r="V171" s="50"/>
      <c r="W171" s="50"/>
      <c r="X171" s="50"/>
      <c r="Y171" s="50"/>
      <c r="Z171" s="50"/>
      <c r="AA171" s="50"/>
      <c r="AB171" s="45" t="str">
        <f>IF(COUNTA(Month_1!$B171:$AA171)=0,"",COUNTIF(Month_1!$H171:$AA171,"NO"))</f>
        <v/>
      </c>
    </row>
    <row r="172" spans="2:28">
      <c r="B172" s="46"/>
      <c r="C172" s="47"/>
      <c r="D172" s="47"/>
      <c r="E172" s="48"/>
      <c r="F172" s="47"/>
      <c r="G172" s="47"/>
      <c r="H172" s="47"/>
      <c r="I172" s="47"/>
      <c r="J172" s="47"/>
      <c r="K172" s="47"/>
      <c r="L172" s="47"/>
      <c r="M172" s="47"/>
      <c r="N172" s="47"/>
      <c r="O172" s="47"/>
      <c r="P172" s="47"/>
      <c r="Q172" s="47"/>
      <c r="R172" s="47"/>
      <c r="S172" s="47"/>
      <c r="T172" s="47"/>
      <c r="U172" s="47"/>
      <c r="V172" s="47"/>
      <c r="W172" s="47"/>
      <c r="X172" s="47"/>
      <c r="Y172" s="47"/>
      <c r="Z172" s="47"/>
      <c r="AA172" s="47"/>
      <c r="AB172" s="44" t="str">
        <f>IF(COUNTA(Month_1!$B172:$AA172)=0,"",COUNTIF(Month_1!$H172:$AA172,"NO"))</f>
        <v/>
      </c>
    </row>
    <row r="173" spans="2:28">
      <c r="B173" s="49"/>
      <c r="C173" s="50"/>
      <c r="D173" s="50"/>
      <c r="E173" s="51"/>
      <c r="F173" s="50"/>
      <c r="G173" s="50"/>
      <c r="H173" s="50"/>
      <c r="I173" s="50"/>
      <c r="J173" s="50"/>
      <c r="K173" s="50"/>
      <c r="L173" s="50"/>
      <c r="M173" s="50"/>
      <c r="N173" s="50"/>
      <c r="O173" s="50"/>
      <c r="P173" s="50"/>
      <c r="Q173" s="50"/>
      <c r="R173" s="50"/>
      <c r="S173" s="50"/>
      <c r="T173" s="50"/>
      <c r="U173" s="50"/>
      <c r="V173" s="50"/>
      <c r="W173" s="50"/>
      <c r="X173" s="50"/>
      <c r="Y173" s="50"/>
      <c r="Z173" s="50"/>
      <c r="AA173" s="50"/>
      <c r="AB173" s="45" t="str">
        <f>IF(COUNTA(Month_1!$B173:$AA173)=0,"",COUNTIF(Month_1!$H173:$AA173,"NO"))</f>
        <v/>
      </c>
    </row>
    <row r="174" spans="2:28">
      <c r="B174" s="46"/>
      <c r="C174" s="47"/>
      <c r="D174" s="47"/>
      <c r="E174" s="48"/>
      <c r="F174" s="47"/>
      <c r="G174" s="47"/>
      <c r="H174" s="47"/>
      <c r="I174" s="47"/>
      <c r="J174" s="47"/>
      <c r="K174" s="47"/>
      <c r="L174" s="47"/>
      <c r="M174" s="47"/>
      <c r="N174" s="47"/>
      <c r="O174" s="47"/>
      <c r="P174" s="47"/>
      <c r="Q174" s="47"/>
      <c r="R174" s="47"/>
      <c r="S174" s="47"/>
      <c r="T174" s="47"/>
      <c r="U174" s="47"/>
      <c r="V174" s="47"/>
      <c r="W174" s="47"/>
      <c r="X174" s="47"/>
      <c r="Y174" s="47"/>
      <c r="Z174" s="47"/>
      <c r="AA174" s="47"/>
      <c r="AB174" s="44" t="str">
        <f>IF(COUNTA(Month_1!$B174:$AA174)=0,"",COUNTIF(Month_1!$H174:$AA174,"NO"))</f>
        <v/>
      </c>
    </row>
    <row r="175" spans="2:28">
      <c r="B175" s="49"/>
      <c r="C175" s="50"/>
      <c r="D175" s="50"/>
      <c r="E175" s="51"/>
      <c r="F175" s="50"/>
      <c r="G175" s="50"/>
      <c r="H175" s="50"/>
      <c r="I175" s="50"/>
      <c r="J175" s="50"/>
      <c r="K175" s="50"/>
      <c r="L175" s="50"/>
      <c r="M175" s="50"/>
      <c r="N175" s="50"/>
      <c r="O175" s="50"/>
      <c r="P175" s="50"/>
      <c r="Q175" s="50"/>
      <c r="R175" s="50"/>
      <c r="S175" s="50"/>
      <c r="T175" s="50"/>
      <c r="U175" s="50"/>
      <c r="V175" s="50"/>
      <c r="W175" s="50"/>
      <c r="X175" s="50"/>
      <c r="Y175" s="50"/>
      <c r="Z175" s="50"/>
      <c r="AA175" s="50"/>
      <c r="AB175" s="45" t="str">
        <f>IF(COUNTA(Month_1!$B175:$AA175)=0,"",COUNTIF(Month_1!$H175:$AA175,"NO"))</f>
        <v/>
      </c>
    </row>
    <row r="176" spans="2:28">
      <c r="B176" s="46"/>
      <c r="C176" s="47"/>
      <c r="D176" s="47"/>
      <c r="E176" s="48"/>
      <c r="F176" s="47"/>
      <c r="G176" s="47"/>
      <c r="H176" s="47"/>
      <c r="I176" s="47"/>
      <c r="J176" s="47"/>
      <c r="K176" s="47"/>
      <c r="L176" s="47"/>
      <c r="M176" s="47"/>
      <c r="N176" s="47"/>
      <c r="O176" s="47"/>
      <c r="P176" s="47"/>
      <c r="Q176" s="47"/>
      <c r="R176" s="47"/>
      <c r="S176" s="47"/>
      <c r="T176" s="47"/>
      <c r="U176" s="47"/>
      <c r="V176" s="47"/>
      <c r="W176" s="47"/>
      <c r="X176" s="47"/>
      <c r="Y176" s="47"/>
      <c r="Z176" s="47"/>
      <c r="AA176" s="47"/>
      <c r="AB176" s="44" t="str">
        <f>IF(COUNTA(Month_1!$B176:$AA176)=0,"",COUNTIF(Month_1!$H176:$AA176,"NO"))</f>
        <v/>
      </c>
    </row>
    <row r="177" spans="2:28">
      <c r="B177" s="49"/>
      <c r="C177" s="50"/>
      <c r="D177" s="50"/>
      <c r="E177" s="51"/>
      <c r="F177" s="50"/>
      <c r="G177" s="50"/>
      <c r="H177" s="50"/>
      <c r="I177" s="50"/>
      <c r="J177" s="50"/>
      <c r="K177" s="50"/>
      <c r="L177" s="50"/>
      <c r="M177" s="50"/>
      <c r="N177" s="50"/>
      <c r="O177" s="50"/>
      <c r="P177" s="50"/>
      <c r="Q177" s="50"/>
      <c r="R177" s="50"/>
      <c r="S177" s="50"/>
      <c r="T177" s="50"/>
      <c r="U177" s="50"/>
      <c r="V177" s="50"/>
      <c r="W177" s="50"/>
      <c r="X177" s="50"/>
      <c r="Y177" s="50"/>
      <c r="Z177" s="50"/>
      <c r="AA177" s="50"/>
      <c r="AB177" s="45" t="str">
        <f>IF(COUNTA(Month_1!$B177:$AA177)=0,"",COUNTIF(Month_1!$H177:$AA177,"NO"))</f>
        <v/>
      </c>
    </row>
    <row r="178" spans="2:28">
      <c r="B178" s="46"/>
      <c r="C178" s="47"/>
      <c r="D178" s="47"/>
      <c r="E178" s="48"/>
      <c r="F178" s="47"/>
      <c r="G178" s="47"/>
      <c r="H178" s="47"/>
      <c r="I178" s="47"/>
      <c r="J178" s="47"/>
      <c r="K178" s="47"/>
      <c r="L178" s="47"/>
      <c r="M178" s="47"/>
      <c r="N178" s="47"/>
      <c r="O178" s="47"/>
      <c r="P178" s="47"/>
      <c r="Q178" s="47"/>
      <c r="R178" s="47"/>
      <c r="S178" s="47"/>
      <c r="T178" s="47"/>
      <c r="U178" s="47"/>
      <c r="V178" s="47"/>
      <c r="W178" s="47"/>
      <c r="X178" s="47"/>
      <c r="Y178" s="47"/>
      <c r="Z178" s="47"/>
      <c r="AA178" s="47"/>
      <c r="AB178" s="44" t="str">
        <f>IF(COUNTA(Month_1!$B178:$AA178)=0,"",COUNTIF(Month_1!$H178:$AA178,"NO"))</f>
        <v/>
      </c>
    </row>
    <row r="179" spans="2:28">
      <c r="B179" s="49"/>
      <c r="C179" s="50"/>
      <c r="D179" s="50"/>
      <c r="E179" s="51"/>
      <c r="F179" s="50"/>
      <c r="G179" s="50"/>
      <c r="H179" s="50"/>
      <c r="I179" s="50"/>
      <c r="J179" s="50"/>
      <c r="K179" s="50"/>
      <c r="L179" s="50"/>
      <c r="M179" s="50"/>
      <c r="N179" s="50"/>
      <c r="O179" s="50"/>
      <c r="P179" s="50"/>
      <c r="Q179" s="50"/>
      <c r="R179" s="50"/>
      <c r="S179" s="50"/>
      <c r="T179" s="50"/>
      <c r="U179" s="50"/>
      <c r="V179" s="50"/>
      <c r="W179" s="50"/>
      <c r="X179" s="50"/>
      <c r="Y179" s="50"/>
      <c r="Z179" s="50"/>
      <c r="AA179" s="50"/>
      <c r="AB179" s="45" t="str">
        <f>IF(COUNTA(Month_1!$B179:$AA179)=0,"",COUNTIF(Month_1!$H179:$AA179,"NO"))</f>
        <v/>
      </c>
    </row>
    <row r="180" spans="2:28">
      <c r="B180" s="46"/>
      <c r="C180" s="47"/>
      <c r="D180" s="47"/>
      <c r="E180" s="48"/>
      <c r="F180" s="47"/>
      <c r="G180" s="47"/>
      <c r="H180" s="47"/>
      <c r="I180" s="47"/>
      <c r="J180" s="47"/>
      <c r="K180" s="47"/>
      <c r="L180" s="47"/>
      <c r="M180" s="47"/>
      <c r="N180" s="47"/>
      <c r="O180" s="47"/>
      <c r="P180" s="47"/>
      <c r="Q180" s="47"/>
      <c r="R180" s="47"/>
      <c r="S180" s="47"/>
      <c r="T180" s="47"/>
      <c r="U180" s="47"/>
      <c r="V180" s="47"/>
      <c r="W180" s="47"/>
      <c r="X180" s="47"/>
      <c r="Y180" s="47"/>
      <c r="Z180" s="47"/>
      <c r="AA180" s="47"/>
      <c r="AB180" s="44" t="str">
        <f>IF(COUNTA(Month_1!$B180:$AA180)=0,"",COUNTIF(Month_1!$H180:$AA180,"NO"))</f>
        <v/>
      </c>
    </row>
    <row r="181" spans="2:28">
      <c r="B181" s="49"/>
      <c r="C181" s="50"/>
      <c r="D181" s="50"/>
      <c r="E181" s="51"/>
      <c r="F181" s="50"/>
      <c r="G181" s="50"/>
      <c r="H181" s="50"/>
      <c r="I181" s="50"/>
      <c r="J181" s="50"/>
      <c r="K181" s="50"/>
      <c r="L181" s="50"/>
      <c r="M181" s="50"/>
      <c r="N181" s="50"/>
      <c r="O181" s="50"/>
      <c r="P181" s="50"/>
      <c r="Q181" s="50"/>
      <c r="R181" s="50"/>
      <c r="S181" s="50"/>
      <c r="T181" s="50"/>
      <c r="U181" s="50"/>
      <c r="V181" s="50"/>
      <c r="W181" s="50"/>
      <c r="X181" s="50"/>
      <c r="Y181" s="50"/>
      <c r="Z181" s="50"/>
      <c r="AA181" s="50"/>
      <c r="AB181" s="45" t="str">
        <f>IF(COUNTA(Month_1!$B181:$AA181)=0,"",COUNTIF(Month_1!$H181:$AA181,"NO"))</f>
        <v/>
      </c>
    </row>
    <row r="182" spans="2:28">
      <c r="B182" s="46"/>
      <c r="C182" s="47"/>
      <c r="D182" s="47"/>
      <c r="E182" s="48"/>
      <c r="F182" s="47"/>
      <c r="G182" s="47"/>
      <c r="H182" s="47"/>
      <c r="I182" s="47"/>
      <c r="J182" s="47"/>
      <c r="K182" s="47"/>
      <c r="L182" s="47"/>
      <c r="M182" s="47"/>
      <c r="N182" s="47"/>
      <c r="O182" s="47"/>
      <c r="P182" s="47"/>
      <c r="Q182" s="47"/>
      <c r="R182" s="47"/>
      <c r="S182" s="47"/>
      <c r="T182" s="47"/>
      <c r="U182" s="47"/>
      <c r="V182" s="47"/>
      <c r="W182" s="47"/>
      <c r="X182" s="47"/>
      <c r="Y182" s="47"/>
      <c r="Z182" s="47"/>
      <c r="AA182" s="47"/>
      <c r="AB182" s="44" t="str">
        <f>IF(COUNTA(Month_1!$B182:$AA182)=0,"",COUNTIF(Month_1!$H182:$AA182,"NO"))</f>
        <v/>
      </c>
    </row>
    <row r="183" spans="2:28">
      <c r="B183" s="49"/>
      <c r="C183" s="50"/>
      <c r="D183" s="50"/>
      <c r="E183" s="51"/>
      <c r="F183" s="50"/>
      <c r="G183" s="50"/>
      <c r="H183" s="50"/>
      <c r="I183" s="50"/>
      <c r="J183" s="50"/>
      <c r="K183" s="50"/>
      <c r="L183" s="50"/>
      <c r="M183" s="50"/>
      <c r="N183" s="50"/>
      <c r="O183" s="50"/>
      <c r="P183" s="50"/>
      <c r="Q183" s="50"/>
      <c r="R183" s="50"/>
      <c r="S183" s="50"/>
      <c r="T183" s="50"/>
      <c r="U183" s="50"/>
      <c r="V183" s="50"/>
      <c r="W183" s="50"/>
      <c r="X183" s="50"/>
      <c r="Y183" s="50"/>
      <c r="Z183" s="50"/>
      <c r="AA183" s="50"/>
      <c r="AB183" s="45" t="str">
        <f>IF(COUNTA(Month_1!$B183:$AA183)=0,"",COUNTIF(Month_1!$H183:$AA183,"NO"))</f>
        <v/>
      </c>
    </row>
    <row r="184" spans="2:28">
      <c r="B184" s="46"/>
      <c r="C184" s="47"/>
      <c r="D184" s="47"/>
      <c r="E184" s="48"/>
      <c r="F184" s="47"/>
      <c r="G184" s="47"/>
      <c r="H184" s="47"/>
      <c r="I184" s="47"/>
      <c r="J184" s="47"/>
      <c r="K184" s="47"/>
      <c r="L184" s="47"/>
      <c r="M184" s="47"/>
      <c r="N184" s="47"/>
      <c r="O184" s="47"/>
      <c r="P184" s="47"/>
      <c r="Q184" s="47"/>
      <c r="R184" s="47"/>
      <c r="S184" s="47"/>
      <c r="T184" s="47"/>
      <c r="U184" s="47"/>
      <c r="V184" s="47"/>
      <c r="W184" s="47"/>
      <c r="X184" s="47"/>
      <c r="Y184" s="47"/>
      <c r="Z184" s="47"/>
      <c r="AA184" s="47"/>
      <c r="AB184" s="44" t="str">
        <f>IF(COUNTA(Month_1!$B184:$AA184)=0,"",COUNTIF(Month_1!$H184:$AA184,"NO"))</f>
        <v/>
      </c>
    </row>
    <row r="185" spans="2:28">
      <c r="B185" s="49"/>
      <c r="C185" s="50"/>
      <c r="D185" s="50"/>
      <c r="E185" s="51"/>
      <c r="F185" s="50"/>
      <c r="G185" s="50"/>
      <c r="H185" s="50"/>
      <c r="I185" s="50"/>
      <c r="J185" s="50"/>
      <c r="K185" s="50"/>
      <c r="L185" s="50"/>
      <c r="M185" s="50"/>
      <c r="N185" s="50"/>
      <c r="O185" s="50"/>
      <c r="P185" s="50"/>
      <c r="Q185" s="50"/>
      <c r="R185" s="50"/>
      <c r="S185" s="50"/>
      <c r="T185" s="50"/>
      <c r="U185" s="50"/>
      <c r="V185" s="50"/>
      <c r="W185" s="50"/>
      <c r="X185" s="50"/>
      <c r="Y185" s="50"/>
      <c r="Z185" s="50"/>
      <c r="AA185" s="50"/>
      <c r="AB185" s="45" t="str">
        <f>IF(COUNTA(Month_1!$B185:$AA185)=0,"",COUNTIF(Month_1!$H185:$AA185,"NO"))</f>
        <v/>
      </c>
    </row>
    <row r="186" spans="2:28">
      <c r="B186" s="46"/>
      <c r="C186" s="47"/>
      <c r="D186" s="47"/>
      <c r="E186" s="48"/>
      <c r="F186" s="47"/>
      <c r="G186" s="47"/>
      <c r="H186" s="47"/>
      <c r="I186" s="47"/>
      <c r="J186" s="47"/>
      <c r="K186" s="47"/>
      <c r="L186" s="47"/>
      <c r="M186" s="47"/>
      <c r="N186" s="47"/>
      <c r="O186" s="47"/>
      <c r="P186" s="47"/>
      <c r="Q186" s="47"/>
      <c r="R186" s="47"/>
      <c r="S186" s="47"/>
      <c r="T186" s="47"/>
      <c r="U186" s="47"/>
      <c r="V186" s="47"/>
      <c r="W186" s="47"/>
      <c r="X186" s="47"/>
      <c r="Y186" s="47"/>
      <c r="Z186" s="47"/>
      <c r="AA186" s="47"/>
      <c r="AB186" s="44" t="str">
        <f>IF(COUNTA(Month_1!$B186:$AA186)=0,"",COUNTIF(Month_1!$H186:$AA186,"NO"))</f>
        <v/>
      </c>
    </row>
    <row r="187" spans="2:28">
      <c r="B187" s="49"/>
      <c r="C187" s="50"/>
      <c r="D187" s="50"/>
      <c r="E187" s="51"/>
      <c r="F187" s="50"/>
      <c r="G187" s="50"/>
      <c r="H187" s="50"/>
      <c r="I187" s="50"/>
      <c r="J187" s="50"/>
      <c r="K187" s="50"/>
      <c r="L187" s="50"/>
      <c r="M187" s="50"/>
      <c r="N187" s="50"/>
      <c r="O187" s="50"/>
      <c r="P187" s="50"/>
      <c r="Q187" s="50"/>
      <c r="R187" s="50"/>
      <c r="S187" s="50"/>
      <c r="T187" s="50"/>
      <c r="U187" s="50"/>
      <c r="V187" s="50"/>
      <c r="W187" s="50"/>
      <c r="X187" s="50"/>
      <c r="Y187" s="50"/>
      <c r="Z187" s="50"/>
      <c r="AA187" s="50"/>
      <c r="AB187" s="45" t="str">
        <f>IF(COUNTA(Month_1!$B187:$AA187)=0,"",COUNTIF(Month_1!$H187:$AA187,"NO"))</f>
        <v/>
      </c>
    </row>
    <row r="188" spans="2:28">
      <c r="B188" s="46"/>
      <c r="C188" s="47"/>
      <c r="D188" s="47"/>
      <c r="E188" s="48"/>
      <c r="F188" s="47"/>
      <c r="G188" s="47"/>
      <c r="H188" s="47"/>
      <c r="I188" s="47"/>
      <c r="J188" s="47"/>
      <c r="K188" s="47"/>
      <c r="L188" s="47"/>
      <c r="M188" s="47"/>
      <c r="N188" s="47"/>
      <c r="O188" s="47"/>
      <c r="P188" s="47"/>
      <c r="Q188" s="47"/>
      <c r="R188" s="47"/>
      <c r="S188" s="47"/>
      <c r="T188" s="47"/>
      <c r="U188" s="47"/>
      <c r="V188" s="47"/>
      <c r="W188" s="47"/>
      <c r="X188" s="47"/>
      <c r="Y188" s="47"/>
      <c r="Z188" s="47"/>
      <c r="AA188" s="47"/>
      <c r="AB188" s="44" t="str">
        <f>IF(COUNTA(Month_1!$B188:$AA188)=0,"",COUNTIF(Month_1!$H188:$AA188,"NO"))</f>
        <v/>
      </c>
    </row>
    <row r="189" spans="2:28">
      <c r="B189" s="49"/>
      <c r="C189" s="50"/>
      <c r="D189" s="50"/>
      <c r="E189" s="51"/>
      <c r="F189" s="50"/>
      <c r="G189" s="50"/>
      <c r="H189" s="50"/>
      <c r="I189" s="50"/>
      <c r="J189" s="50"/>
      <c r="K189" s="50"/>
      <c r="L189" s="50"/>
      <c r="M189" s="50"/>
      <c r="N189" s="50"/>
      <c r="O189" s="50"/>
      <c r="P189" s="50"/>
      <c r="Q189" s="50"/>
      <c r="R189" s="50"/>
      <c r="S189" s="50"/>
      <c r="T189" s="50"/>
      <c r="U189" s="50"/>
      <c r="V189" s="50"/>
      <c r="W189" s="50"/>
      <c r="X189" s="50"/>
      <c r="Y189" s="50"/>
      <c r="Z189" s="50"/>
      <c r="AA189" s="50"/>
      <c r="AB189" s="45" t="str">
        <f>IF(COUNTA(Month_1!$B189:$AA189)=0,"",COUNTIF(Month_1!$H189:$AA189,"NO"))</f>
        <v/>
      </c>
    </row>
    <row r="190" spans="2:28">
      <c r="B190" s="46"/>
      <c r="C190" s="47"/>
      <c r="D190" s="47"/>
      <c r="E190" s="48"/>
      <c r="F190" s="47"/>
      <c r="G190" s="47"/>
      <c r="H190" s="47"/>
      <c r="I190" s="47"/>
      <c r="J190" s="47"/>
      <c r="K190" s="47"/>
      <c r="L190" s="47"/>
      <c r="M190" s="47"/>
      <c r="N190" s="47"/>
      <c r="O190" s="47"/>
      <c r="P190" s="47"/>
      <c r="Q190" s="47"/>
      <c r="R190" s="47"/>
      <c r="S190" s="47"/>
      <c r="T190" s="47"/>
      <c r="U190" s="47"/>
      <c r="V190" s="47"/>
      <c r="W190" s="47"/>
      <c r="X190" s="47"/>
      <c r="Y190" s="47"/>
      <c r="Z190" s="47"/>
      <c r="AA190" s="47"/>
      <c r="AB190" s="44" t="str">
        <f>IF(COUNTA(Month_1!$B190:$AA190)=0,"",COUNTIF(Month_1!$H190:$AA190,"NO"))</f>
        <v/>
      </c>
    </row>
    <row r="191" spans="2:28">
      <c r="B191" s="49"/>
      <c r="C191" s="50"/>
      <c r="D191" s="50"/>
      <c r="E191" s="51"/>
      <c r="F191" s="50"/>
      <c r="G191" s="50"/>
      <c r="H191" s="50"/>
      <c r="I191" s="50"/>
      <c r="J191" s="50"/>
      <c r="K191" s="50"/>
      <c r="L191" s="50"/>
      <c r="M191" s="50"/>
      <c r="N191" s="50"/>
      <c r="O191" s="50"/>
      <c r="P191" s="50"/>
      <c r="Q191" s="50"/>
      <c r="R191" s="50"/>
      <c r="S191" s="50"/>
      <c r="T191" s="50"/>
      <c r="U191" s="50"/>
      <c r="V191" s="50"/>
      <c r="W191" s="50"/>
      <c r="X191" s="50"/>
      <c r="Y191" s="50"/>
      <c r="Z191" s="50"/>
      <c r="AA191" s="50"/>
      <c r="AB191" s="45" t="str">
        <f>IF(COUNTA(Month_1!$B191:$AA191)=0,"",COUNTIF(Month_1!$H191:$AA191,"NO"))</f>
        <v/>
      </c>
    </row>
    <row r="192" spans="2:28">
      <c r="B192" s="46"/>
      <c r="C192" s="47"/>
      <c r="D192" s="47"/>
      <c r="E192" s="48"/>
      <c r="F192" s="47"/>
      <c r="G192" s="47"/>
      <c r="H192" s="47"/>
      <c r="I192" s="47"/>
      <c r="J192" s="47"/>
      <c r="K192" s="47"/>
      <c r="L192" s="47"/>
      <c r="M192" s="47"/>
      <c r="N192" s="47"/>
      <c r="O192" s="47"/>
      <c r="P192" s="47"/>
      <c r="Q192" s="47"/>
      <c r="R192" s="47"/>
      <c r="S192" s="47"/>
      <c r="T192" s="47"/>
      <c r="U192" s="47"/>
      <c r="V192" s="47"/>
      <c r="W192" s="47"/>
      <c r="X192" s="47"/>
      <c r="Y192" s="47"/>
      <c r="Z192" s="47"/>
      <c r="AA192" s="47"/>
      <c r="AB192" s="44" t="str">
        <f>IF(COUNTA(Month_1!$B192:$AA192)=0,"",COUNTIF(Month_1!$H192:$AA192,"NO"))</f>
        <v/>
      </c>
    </row>
    <row r="193" spans="2:28">
      <c r="B193" s="49"/>
      <c r="C193" s="50"/>
      <c r="D193" s="50"/>
      <c r="E193" s="51"/>
      <c r="F193" s="50"/>
      <c r="G193" s="50"/>
      <c r="H193" s="50"/>
      <c r="I193" s="50"/>
      <c r="J193" s="50"/>
      <c r="K193" s="50"/>
      <c r="L193" s="50"/>
      <c r="M193" s="50"/>
      <c r="N193" s="50"/>
      <c r="O193" s="50"/>
      <c r="P193" s="50"/>
      <c r="Q193" s="50"/>
      <c r="R193" s="50"/>
      <c r="S193" s="50"/>
      <c r="T193" s="50"/>
      <c r="U193" s="50"/>
      <c r="V193" s="50"/>
      <c r="W193" s="50"/>
      <c r="X193" s="50"/>
      <c r="Y193" s="50"/>
      <c r="Z193" s="50"/>
      <c r="AA193" s="50"/>
      <c r="AB193" s="45" t="str">
        <f>IF(COUNTA(Month_1!$B193:$AA193)=0,"",COUNTIF(Month_1!$H193:$AA193,"NO"))</f>
        <v/>
      </c>
    </row>
    <row r="194" spans="2:28">
      <c r="B194" s="46"/>
      <c r="C194" s="47"/>
      <c r="D194" s="47"/>
      <c r="E194" s="48"/>
      <c r="F194" s="47"/>
      <c r="G194" s="47"/>
      <c r="H194" s="47"/>
      <c r="I194" s="47"/>
      <c r="J194" s="47"/>
      <c r="K194" s="47"/>
      <c r="L194" s="47"/>
      <c r="M194" s="47"/>
      <c r="N194" s="47"/>
      <c r="O194" s="47"/>
      <c r="P194" s="47"/>
      <c r="Q194" s="47"/>
      <c r="R194" s="47"/>
      <c r="S194" s="47"/>
      <c r="T194" s="47"/>
      <c r="U194" s="47"/>
      <c r="V194" s="47"/>
      <c r="W194" s="47"/>
      <c r="X194" s="47"/>
      <c r="Y194" s="47"/>
      <c r="Z194" s="47"/>
      <c r="AA194" s="47"/>
      <c r="AB194" s="44" t="str">
        <f>IF(COUNTA(Month_1!$B194:$AA194)=0,"",COUNTIF(Month_1!$H194:$AA194,"NO"))</f>
        <v/>
      </c>
    </row>
    <row r="195" spans="2:28">
      <c r="B195" s="49"/>
      <c r="C195" s="50"/>
      <c r="D195" s="50"/>
      <c r="E195" s="51"/>
      <c r="F195" s="50"/>
      <c r="G195" s="50"/>
      <c r="H195" s="50"/>
      <c r="I195" s="50"/>
      <c r="J195" s="50"/>
      <c r="K195" s="50"/>
      <c r="L195" s="50"/>
      <c r="M195" s="50"/>
      <c r="N195" s="50"/>
      <c r="O195" s="50"/>
      <c r="P195" s="50"/>
      <c r="Q195" s="50"/>
      <c r="R195" s="50"/>
      <c r="S195" s="50"/>
      <c r="T195" s="50"/>
      <c r="U195" s="50"/>
      <c r="V195" s="50"/>
      <c r="W195" s="50"/>
      <c r="X195" s="50"/>
      <c r="Y195" s="50"/>
      <c r="Z195" s="50"/>
      <c r="AA195" s="50"/>
      <c r="AB195" s="45" t="str">
        <f>IF(COUNTA(Month_1!$B195:$AA195)=0,"",COUNTIF(Month_1!$H195:$AA195,"NO"))</f>
        <v/>
      </c>
    </row>
    <row r="196" spans="2:28">
      <c r="B196" s="46"/>
      <c r="C196" s="47"/>
      <c r="D196" s="47"/>
      <c r="E196" s="48"/>
      <c r="F196" s="47"/>
      <c r="G196" s="47"/>
      <c r="H196" s="47"/>
      <c r="I196" s="47"/>
      <c r="J196" s="47"/>
      <c r="K196" s="47"/>
      <c r="L196" s="47"/>
      <c r="M196" s="47"/>
      <c r="N196" s="47"/>
      <c r="O196" s="47"/>
      <c r="P196" s="47"/>
      <c r="Q196" s="47"/>
      <c r="R196" s="47"/>
      <c r="S196" s="47"/>
      <c r="T196" s="47"/>
      <c r="U196" s="47"/>
      <c r="V196" s="47"/>
      <c r="W196" s="47"/>
      <c r="X196" s="47"/>
      <c r="Y196" s="47"/>
      <c r="Z196" s="47"/>
      <c r="AA196" s="47"/>
      <c r="AB196" s="44" t="str">
        <f>IF(COUNTA(Month_1!$B196:$AA196)=0,"",COUNTIF(Month_1!$H196:$AA196,"NO"))</f>
        <v/>
      </c>
    </row>
    <row r="197" spans="2:28">
      <c r="B197" s="49"/>
      <c r="C197" s="50"/>
      <c r="D197" s="50"/>
      <c r="E197" s="51"/>
      <c r="F197" s="50"/>
      <c r="G197" s="50"/>
      <c r="H197" s="50"/>
      <c r="I197" s="50"/>
      <c r="J197" s="50"/>
      <c r="K197" s="50"/>
      <c r="L197" s="50"/>
      <c r="M197" s="50"/>
      <c r="N197" s="50"/>
      <c r="O197" s="50"/>
      <c r="P197" s="50"/>
      <c r="Q197" s="50"/>
      <c r="R197" s="50"/>
      <c r="S197" s="50"/>
      <c r="T197" s="50"/>
      <c r="U197" s="50"/>
      <c r="V197" s="50"/>
      <c r="W197" s="50"/>
      <c r="X197" s="50"/>
      <c r="Y197" s="50"/>
      <c r="Z197" s="50"/>
      <c r="AA197" s="50"/>
      <c r="AB197" s="45" t="str">
        <f>IF(COUNTA(Month_1!$B197:$AA197)=0,"",COUNTIF(Month_1!$H197:$AA197,"NO"))</f>
        <v/>
      </c>
    </row>
    <row r="198" spans="2:28">
      <c r="B198" s="46"/>
      <c r="C198" s="47"/>
      <c r="D198" s="47"/>
      <c r="E198" s="48"/>
      <c r="F198" s="47"/>
      <c r="G198" s="47"/>
      <c r="H198" s="47"/>
      <c r="I198" s="47"/>
      <c r="J198" s="47"/>
      <c r="K198" s="47"/>
      <c r="L198" s="47"/>
      <c r="M198" s="47"/>
      <c r="N198" s="47"/>
      <c r="O198" s="47"/>
      <c r="P198" s="47"/>
      <c r="Q198" s="47"/>
      <c r="R198" s="47"/>
      <c r="S198" s="47"/>
      <c r="T198" s="47"/>
      <c r="U198" s="47"/>
      <c r="V198" s="47"/>
      <c r="W198" s="47"/>
      <c r="X198" s="47"/>
      <c r="Y198" s="47"/>
      <c r="Z198" s="47"/>
      <c r="AA198" s="47"/>
      <c r="AB198" s="44" t="str">
        <f>IF(COUNTA(Month_1!$B198:$AA198)=0,"",COUNTIF(Month_1!$H198:$AA198,"NO"))</f>
        <v/>
      </c>
    </row>
    <row r="199" spans="2:28">
      <c r="B199" s="49"/>
      <c r="C199" s="50"/>
      <c r="D199" s="50"/>
      <c r="E199" s="51"/>
      <c r="F199" s="50"/>
      <c r="G199" s="50"/>
      <c r="H199" s="50"/>
      <c r="I199" s="50"/>
      <c r="J199" s="50"/>
      <c r="K199" s="50"/>
      <c r="L199" s="50"/>
      <c r="M199" s="50"/>
      <c r="N199" s="50"/>
      <c r="O199" s="50"/>
      <c r="P199" s="50"/>
      <c r="Q199" s="50"/>
      <c r="R199" s="50"/>
      <c r="S199" s="50"/>
      <c r="T199" s="50"/>
      <c r="U199" s="50"/>
      <c r="V199" s="50"/>
      <c r="W199" s="50"/>
      <c r="X199" s="50"/>
      <c r="Y199" s="50"/>
      <c r="Z199" s="50"/>
      <c r="AA199" s="50"/>
      <c r="AB199" s="45" t="str">
        <f>IF(COUNTA(Month_1!$B199:$AA199)=0,"",COUNTIF(Month_1!$H199:$AA199,"NO"))</f>
        <v/>
      </c>
    </row>
    <row r="200" spans="2:28">
      <c r="B200" s="46"/>
      <c r="C200" s="47"/>
      <c r="D200" s="47"/>
      <c r="E200" s="48"/>
      <c r="F200" s="47"/>
      <c r="G200" s="47"/>
      <c r="H200" s="47"/>
      <c r="I200" s="47"/>
      <c r="J200" s="47"/>
      <c r="K200" s="47"/>
      <c r="L200" s="47"/>
      <c r="M200" s="47"/>
      <c r="N200" s="47"/>
      <c r="O200" s="47"/>
      <c r="P200" s="47"/>
      <c r="Q200" s="47"/>
      <c r="R200" s="47"/>
      <c r="S200" s="47"/>
      <c r="T200" s="47"/>
      <c r="U200" s="47"/>
      <c r="V200" s="47"/>
      <c r="W200" s="47"/>
      <c r="X200" s="47"/>
      <c r="Y200" s="47"/>
      <c r="Z200" s="47"/>
      <c r="AA200" s="47"/>
      <c r="AB200" s="44" t="str">
        <f>IF(COUNTA(Month_1!$B200:$AA200)=0,"",COUNTIF(Month_1!$H200:$AA200,"NO"))</f>
        <v/>
      </c>
    </row>
    <row r="201" spans="2:28">
      <c r="B201" s="49"/>
      <c r="C201" s="50"/>
      <c r="D201" s="50"/>
      <c r="E201" s="51"/>
      <c r="F201" s="50"/>
      <c r="G201" s="50"/>
      <c r="H201" s="50"/>
      <c r="I201" s="50"/>
      <c r="J201" s="50"/>
      <c r="K201" s="50"/>
      <c r="L201" s="50"/>
      <c r="M201" s="50"/>
      <c r="N201" s="50"/>
      <c r="O201" s="50"/>
      <c r="P201" s="50"/>
      <c r="Q201" s="50"/>
      <c r="R201" s="50"/>
      <c r="S201" s="50"/>
      <c r="T201" s="50"/>
      <c r="U201" s="50"/>
      <c r="V201" s="50"/>
      <c r="W201" s="50"/>
      <c r="X201" s="50"/>
      <c r="Y201" s="50"/>
      <c r="Z201" s="50"/>
      <c r="AA201" s="50"/>
      <c r="AB201" s="45" t="str">
        <f>IF(COUNTA(Month_1!$B201:$AA201)=0,"",COUNTIF(Month_1!$H201:$AA201,"NO"))</f>
        <v/>
      </c>
    </row>
    <row r="202" spans="2:28">
      <c r="B202" s="46"/>
      <c r="C202" s="47"/>
      <c r="D202" s="47"/>
      <c r="E202" s="48"/>
      <c r="F202" s="47"/>
      <c r="G202" s="47"/>
      <c r="H202" s="47"/>
      <c r="I202" s="47"/>
      <c r="J202" s="47"/>
      <c r="K202" s="47"/>
      <c r="L202" s="47"/>
      <c r="M202" s="47"/>
      <c r="N202" s="47"/>
      <c r="O202" s="47"/>
      <c r="P202" s="47"/>
      <c r="Q202" s="47"/>
      <c r="R202" s="47"/>
      <c r="S202" s="47"/>
      <c r="T202" s="47"/>
      <c r="U202" s="47"/>
      <c r="V202" s="47"/>
      <c r="W202" s="47"/>
      <c r="X202" s="47"/>
      <c r="Y202" s="47"/>
      <c r="Z202" s="47"/>
      <c r="AA202" s="47"/>
      <c r="AB202" s="44" t="str">
        <f>IF(COUNTA(Month_1!$B202:$AA202)=0,"",COUNTIF(Month_1!$H202:$AA202,"NO"))</f>
        <v/>
      </c>
    </row>
    <row r="203" spans="2:28">
      <c r="B203" s="49"/>
      <c r="C203" s="50"/>
      <c r="D203" s="50"/>
      <c r="E203" s="51"/>
      <c r="F203" s="50"/>
      <c r="G203" s="50"/>
      <c r="H203" s="50"/>
      <c r="I203" s="50"/>
      <c r="J203" s="50"/>
      <c r="K203" s="50"/>
      <c r="L203" s="50"/>
      <c r="M203" s="50"/>
      <c r="N203" s="50"/>
      <c r="O203" s="50"/>
      <c r="P203" s="50"/>
      <c r="Q203" s="50"/>
      <c r="R203" s="50"/>
      <c r="S203" s="50"/>
      <c r="T203" s="50"/>
      <c r="U203" s="50"/>
      <c r="V203" s="50"/>
      <c r="W203" s="50"/>
      <c r="X203" s="50"/>
      <c r="Y203" s="50"/>
      <c r="Z203" s="50"/>
      <c r="AA203" s="50"/>
      <c r="AB203" s="45" t="str">
        <f>IF(COUNTA(Month_1!$B203:$AA203)=0,"",COUNTIF(Month_1!$H203:$AA203,"NO"))</f>
        <v/>
      </c>
    </row>
    <row r="204" spans="2:28">
      <c r="B204" s="46"/>
      <c r="C204" s="47"/>
      <c r="D204" s="47"/>
      <c r="E204" s="48"/>
      <c r="F204" s="47"/>
      <c r="G204" s="47"/>
      <c r="H204" s="47"/>
      <c r="I204" s="47"/>
      <c r="J204" s="47"/>
      <c r="K204" s="47"/>
      <c r="L204" s="47"/>
      <c r="M204" s="47"/>
      <c r="N204" s="47"/>
      <c r="O204" s="47"/>
      <c r="P204" s="47"/>
      <c r="Q204" s="47"/>
      <c r="R204" s="47"/>
      <c r="S204" s="47"/>
      <c r="T204" s="47"/>
      <c r="U204" s="47"/>
      <c r="V204" s="47"/>
      <c r="W204" s="47"/>
      <c r="X204" s="47"/>
      <c r="Y204" s="47"/>
      <c r="Z204" s="47"/>
      <c r="AA204" s="47"/>
      <c r="AB204" s="44" t="str">
        <f>IF(COUNTA(Month_1!$B204:$AA204)=0,"",COUNTIF(Month_1!$H204:$AA204,"NO"))</f>
        <v/>
      </c>
    </row>
    <row r="205" spans="2:28">
      <c r="B205" s="49"/>
      <c r="C205" s="50"/>
      <c r="D205" s="50"/>
      <c r="E205" s="51"/>
      <c r="F205" s="50"/>
      <c r="G205" s="50"/>
      <c r="H205" s="50"/>
      <c r="I205" s="50"/>
      <c r="J205" s="50"/>
      <c r="K205" s="50"/>
      <c r="L205" s="50"/>
      <c r="M205" s="50"/>
      <c r="N205" s="50"/>
      <c r="O205" s="50"/>
      <c r="P205" s="50"/>
      <c r="Q205" s="50"/>
      <c r="R205" s="50"/>
      <c r="S205" s="50"/>
      <c r="T205" s="50"/>
      <c r="U205" s="50"/>
      <c r="V205" s="50"/>
      <c r="W205" s="50"/>
      <c r="X205" s="50"/>
      <c r="Y205" s="50"/>
      <c r="Z205" s="50"/>
      <c r="AA205" s="50"/>
      <c r="AB205" s="45" t="str">
        <f>IF(COUNTA(Month_1!$B205:$AA205)=0,"",COUNTIF(Month_1!$H205:$AA205,"NO"))</f>
        <v/>
      </c>
    </row>
    <row r="206" spans="2:28">
      <c r="B206" s="46"/>
      <c r="C206" s="47"/>
      <c r="D206" s="47"/>
      <c r="E206" s="48"/>
      <c r="F206" s="47"/>
      <c r="G206" s="47"/>
      <c r="H206" s="47"/>
      <c r="I206" s="47"/>
      <c r="J206" s="47"/>
      <c r="K206" s="47"/>
      <c r="L206" s="47"/>
      <c r="M206" s="47"/>
      <c r="N206" s="47"/>
      <c r="O206" s="47"/>
      <c r="P206" s="47"/>
      <c r="Q206" s="47"/>
      <c r="R206" s="47"/>
      <c r="S206" s="47"/>
      <c r="T206" s="47"/>
      <c r="U206" s="47"/>
      <c r="V206" s="47"/>
      <c r="W206" s="47"/>
      <c r="X206" s="47"/>
      <c r="Y206" s="47"/>
      <c r="Z206" s="47"/>
      <c r="AA206" s="47"/>
      <c r="AB206" s="44" t="str">
        <f>IF(COUNTA(Month_1!$B206:$AA206)=0,"",COUNTIF(Month_1!$H206:$AA206,"NO"))</f>
        <v/>
      </c>
    </row>
    <row r="207" spans="2:28">
      <c r="B207" s="49"/>
      <c r="C207" s="50"/>
      <c r="D207" s="50"/>
      <c r="E207" s="51"/>
      <c r="F207" s="50"/>
      <c r="G207" s="50"/>
      <c r="H207" s="50"/>
      <c r="I207" s="50"/>
      <c r="J207" s="50"/>
      <c r="K207" s="50"/>
      <c r="L207" s="50"/>
      <c r="M207" s="50"/>
      <c r="N207" s="50"/>
      <c r="O207" s="50"/>
      <c r="P207" s="50"/>
      <c r="Q207" s="50"/>
      <c r="R207" s="50"/>
      <c r="S207" s="50"/>
      <c r="T207" s="50"/>
      <c r="U207" s="50"/>
      <c r="V207" s="50"/>
      <c r="W207" s="50"/>
      <c r="X207" s="50"/>
      <c r="Y207" s="50"/>
      <c r="Z207" s="50"/>
      <c r="AA207" s="50"/>
      <c r="AB207" s="45" t="str">
        <f>IF(COUNTA(Month_1!$B207:$AA207)=0,"",COUNTIF(Month_1!$H207:$AA207,"NO"))</f>
        <v/>
      </c>
    </row>
    <row r="208" spans="2:28">
      <c r="B208" s="46"/>
      <c r="C208" s="47"/>
      <c r="D208" s="47"/>
      <c r="E208" s="48"/>
      <c r="F208" s="47"/>
      <c r="G208" s="47"/>
      <c r="H208" s="47"/>
      <c r="I208" s="47"/>
      <c r="J208" s="47"/>
      <c r="K208" s="47"/>
      <c r="L208" s="47"/>
      <c r="M208" s="47"/>
      <c r="N208" s="47"/>
      <c r="O208" s="47"/>
      <c r="P208" s="47"/>
      <c r="Q208" s="47"/>
      <c r="R208" s="47"/>
      <c r="S208" s="47"/>
      <c r="T208" s="47"/>
      <c r="U208" s="47"/>
      <c r="V208" s="47"/>
      <c r="W208" s="47"/>
      <c r="X208" s="47"/>
      <c r="Y208" s="47"/>
      <c r="Z208" s="47"/>
      <c r="AA208" s="47"/>
      <c r="AB208" s="44" t="str">
        <f>IF(COUNTA(Month_1!$B208:$AA208)=0,"",COUNTIF(Month_1!$H208:$AA208,"NO"))</f>
        <v/>
      </c>
    </row>
    <row r="209" spans="2:28">
      <c r="B209" s="49"/>
      <c r="C209" s="50"/>
      <c r="D209" s="50"/>
      <c r="E209" s="51"/>
      <c r="F209" s="50"/>
      <c r="G209" s="50"/>
      <c r="H209" s="50"/>
      <c r="I209" s="50"/>
      <c r="J209" s="50"/>
      <c r="K209" s="50"/>
      <c r="L209" s="50"/>
      <c r="M209" s="50"/>
      <c r="N209" s="50"/>
      <c r="O209" s="50"/>
      <c r="P209" s="50"/>
      <c r="Q209" s="50"/>
      <c r="R209" s="50"/>
      <c r="S209" s="50"/>
      <c r="T209" s="50"/>
      <c r="U209" s="50"/>
      <c r="V209" s="50"/>
      <c r="W209" s="50"/>
      <c r="X209" s="50"/>
      <c r="Y209" s="50"/>
      <c r="Z209" s="50"/>
      <c r="AA209" s="50"/>
      <c r="AB209" s="45" t="str">
        <f>IF(COUNTA(Month_1!$B209:$AA209)=0,"",COUNTIF(Month_1!$H209:$AA209,"NO"))</f>
        <v/>
      </c>
    </row>
    <row r="210" spans="2:28">
      <c r="B210" s="46"/>
      <c r="C210" s="47"/>
      <c r="D210" s="47"/>
      <c r="E210" s="48"/>
      <c r="F210" s="47"/>
      <c r="G210" s="47"/>
      <c r="H210" s="47"/>
      <c r="I210" s="47"/>
      <c r="J210" s="47"/>
      <c r="K210" s="47"/>
      <c r="L210" s="47"/>
      <c r="M210" s="47"/>
      <c r="N210" s="47"/>
      <c r="O210" s="47"/>
      <c r="P210" s="47"/>
      <c r="Q210" s="47"/>
      <c r="R210" s="47"/>
      <c r="S210" s="47"/>
      <c r="T210" s="47"/>
      <c r="U210" s="47"/>
      <c r="V210" s="47"/>
      <c r="W210" s="47"/>
      <c r="X210" s="47"/>
      <c r="Y210" s="47"/>
      <c r="Z210" s="47"/>
      <c r="AA210" s="47"/>
      <c r="AB210" s="44" t="str">
        <f>IF(COUNTA(Month_1!$B210:$AA210)=0,"",COUNTIF(Month_1!$H210:$AA210,"NO"))</f>
        <v/>
      </c>
    </row>
    <row r="211" spans="2:28">
      <c r="B211" s="49"/>
      <c r="C211" s="50"/>
      <c r="D211" s="50"/>
      <c r="E211" s="51"/>
      <c r="F211" s="50"/>
      <c r="G211" s="50"/>
      <c r="H211" s="50"/>
      <c r="I211" s="50"/>
      <c r="J211" s="50"/>
      <c r="K211" s="50"/>
      <c r="L211" s="50"/>
      <c r="M211" s="50"/>
      <c r="N211" s="50"/>
      <c r="O211" s="50"/>
      <c r="P211" s="50"/>
      <c r="Q211" s="50"/>
      <c r="R211" s="50"/>
      <c r="S211" s="50"/>
      <c r="T211" s="50"/>
      <c r="U211" s="50"/>
      <c r="V211" s="50"/>
      <c r="W211" s="50"/>
      <c r="X211" s="50"/>
      <c r="Y211" s="50"/>
      <c r="Z211" s="50"/>
      <c r="AA211" s="50"/>
      <c r="AB211" s="45" t="str">
        <f>IF(COUNTA(Month_1!$B211:$AA211)=0,"",COUNTIF(Month_1!$H211:$AA211,"NO"))</f>
        <v/>
      </c>
    </row>
    <row r="212" spans="2:28">
      <c r="B212" s="46"/>
      <c r="C212" s="47"/>
      <c r="D212" s="47"/>
      <c r="E212" s="48"/>
      <c r="F212" s="47"/>
      <c r="G212" s="47"/>
      <c r="H212" s="47"/>
      <c r="I212" s="47"/>
      <c r="J212" s="47"/>
      <c r="K212" s="47"/>
      <c r="L212" s="47"/>
      <c r="M212" s="47"/>
      <c r="N212" s="47"/>
      <c r="O212" s="47"/>
      <c r="P212" s="47"/>
      <c r="Q212" s="47"/>
      <c r="R212" s="47"/>
      <c r="S212" s="47"/>
      <c r="T212" s="47"/>
      <c r="U212" s="47"/>
      <c r="V212" s="47"/>
      <c r="W212" s="47"/>
      <c r="X212" s="47"/>
      <c r="Y212" s="47"/>
      <c r="Z212" s="47"/>
      <c r="AA212" s="47"/>
      <c r="AB212" s="44" t="str">
        <f>IF(COUNTA(Month_1!$B212:$AA212)=0,"",COUNTIF(Month_1!$H212:$AA212,"NO"))</f>
        <v/>
      </c>
    </row>
    <row r="213" spans="2:28">
      <c r="B213" s="49"/>
      <c r="C213" s="50"/>
      <c r="D213" s="50"/>
      <c r="E213" s="51"/>
      <c r="F213" s="50"/>
      <c r="G213" s="50"/>
      <c r="H213" s="50"/>
      <c r="I213" s="50"/>
      <c r="J213" s="50"/>
      <c r="K213" s="50"/>
      <c r="L213" s="50"/>
      <c r="M213" s="50"/>
      <c r="N213" s="50"/>
      <c r="O213" s="50"/>
      <c r="P213" s="50"/>
      <c r="Q213" s="50"/>
      <c r="R213" s="50"/>
      <c r="S213" s="50"/>
      <c r="T213" s="50"/>
      <c r="U213" s="50"/>
      <c r="V213" s="50"/>
      <c r="W213" s="50"/>
      <c r="X213" s="50"/>
      <c r="Y213" s="50"/>
      <c r="Z213" s="50"/>
      <c r="AA213" s="50"/>
      <c r="AB213" s="45" t="str">
        <f>IF(COUNTA(Month_1!$B213:$AA213)=0,"",COUNTIF(Month_1!$H213:$AA213,"NO"))</f>
        <v/>
      </c>
    </row>
    <row r="214" spans="2:28">
      <c r="B214" s="46"/>
      <c r="C214" s="47"/>
      <c r="D214" s="47"/>
      <c r="E214" s="48"/>
      <c r="F214" s="47"/>
      <c r="G214" s="47"/>
      <c r="H214" s="47"/>
      <c r="I214" s="47"/>
      <c r="J214" s="47"/>
      <c r="K214" s="47"/>
      <c r="L214" s="47"/>
      <c r="M214" s="47"/>
      <c r="N214" s="47"/>
      <c r="O214" s="47"/>
      <c r="P214" s="47"/>
      <c r="Q214" s="47"/>
      <c r="R214" s="47"/>
      <c r="S214" s="47"/>
      <c r="T214" s="47"/>
      <c r="U214" s="47"/>
      <c r="V214" s="47"/>
      <c r="W214" s="47"/>
      <c r="X214" s="47"/>
      <c r="Y214" s="47"/>
      <c r="Z214" s="47"/>
      <c r="AA214" s="47"/>
      <c r="AB214" s="44" t="str">
        <f>IF(COUNTA(Month_1!$B214:$AA214)=0,"",COUNTIF(Month_1!$H214:$AA214,"NO"))</f>
        <v/>
      </c>
    </row>
    <row r="215" spans="2:28">
      <c r="B215" s="49"/>
      <c r="C215" s="50"/>
      <c r="D215" s="50"/>
      <c r="E215" s="51"/>
      <c r="F215" s="50"/>
      <c r="G215" s="50"/>
      <c r="H215" s="50"/>
      <c r="I215" s="50"/>
      <c r="J215" s="50"/>
      <c r="K215" s="50"/>
      <c r="L215" s="50"/>
      <c r="M215" s="50"/>
      <c r="N215" s="50"/>
      <c r="O215" s="50"/>
      <c r="P215" s="50"/>
      <c r="Q215" s="50"/>
      <c r="R215" s="50"/>
      <c r="S215" s="50"/>
      <c r="T215" s="50"/>
      <c r="U215" s="50"/>
      <c r="V215" s="50"/>
      <c r="W215" s="50"/>
      <c r="X215" s="50"/>
      <c r="Y215" s="50"/>
      <c r="Z215" s="50"/>
      <c r="AA215" s="50"/>
      <c r="AB215" s="45" t="str">
        <f>IF(COUNTA(Month_1!$B215:$AA215)=0,"",COUNTIF(Month_1!$H215:$AA215,"NO"))</f>
        <v/>
      </c>
    </row>
    <row r="216" spans="2:28">
      <c r="B216" s="46"/>
      <c r="C216" s="47"/>
      <c r="D216" s="47"/>
      <c r="E216" s="48"/>
      <c r="F216" s="47"/>
      <c r="G216" s="47"/>
      <c r="H216" s="47"/>
      <c r="I216" s="47"/>
      <c r="J216" s="47"/>
      <c r="K216" s="47"/>
      <c r="L216" s="47"/>
      <c r="M216" s="47"/>
      <c r="N216" s="47"/>
      <c r="O216" s="47"/>
      <c r="P216" s="47"/>
      <c r="Q216" s="47"/>
      <c r="R216" s="47"/>
      <c r="S216" s="47"/>
      <c r="T216" s="47"/>
      <c r="U216" s="47"/>
      <c r="V216" s="47"/>
      <c r="W216" s="47"/>
      <c r="X216" s="47"/>
      <c r="Y216" s="47"/>
      <c r="Z216" s="47"/>
      <c r="AA216" s="47"/>
      <c r="AB216" s="44" t="str">
        <f>IF(COUNTA(Month_1!$B216:$AA216)=0,"",COUNTIF(Month_1!$H216:$AA216,"NO"))</f>
        <v/>
      </c>
    </row>
    <row r="217" spans="2:28">
      <c r="B217" s="49"/>
      <c r="C217" s="50"/>
      <c r="D217" s="50"/>
      <c r="E217" s="51"/>
      <c r="F217" s="50"/>
      <c r="G217" s="50"/>
      <c r="H217" s="50"/>
      <c r="I217" s="50"/>
      <c r="J217" s="50"/>
      <c r="K217" s="50"/>
      <c r="L217" s="50"/>
      <c r="M217" s="50"/>
      <c r="N217" s="50"/>
      <c r="O217" s="50"/>
      <c r="P217" s="50"/>
      <c r="Q217" s="50"/>
      <c r="R217" s="50"/>
      <c r="S217" s="50"/>
      <c r="T217" s="50"/>
      <c r="U217" s="50"/>
      <c r="V217" s="50"/>
      <c r="W217" s="50"/>
      <c r="X217" s="50"/>
      <c r="Y217" s="50"/>
      <c r="Z217" s="50"/>
      <c r="AA217" s="50"/>
      <c r="AB217" s="45" t="str">
        <f>IF(COUNTA(Month_1!$B217:$AA217)=0,"",COUNTIF(Month_1!$H217:$AA217,"NO"))</f>
        <v/>
      </c>
    </row>
    <row r="218" spans="2:28">
      <c r="B218" s="46"/>
      <c r="C218" s="47"/>
      <c r="D218" s="47"/>
      <c r="E218" s="48"/>
      <c r="F218" s="47"/>
      <c r="G218" s="47"/>
      <c r="H218" s="47"/>
      <c r="I218" s="47"/>
      <c r="J218" s="47"/>
      <c r="K218" s="47"/>
      <c r="L218" s="47"/>
      <c r="M218" s="47"/>
      <c r="N218" s="47"/>
      <c r="O218" s="47"/>
      <c r="P218" s="47"/>
      <c r="Q218" s="47"/>
      <c r="R218" s="47"/>
      <c r="S218" s="47"/>
      <c r="T218" s="47"/>
      <c r="U218" s="47"/>
      <c r="V218" s="47"/>
      <c r="W218" s="47"/>
      <c r="X218" s="47"/>
      <c r="Y218" s="47"/>
      <c r="Z218" s="47"/>
      <c r="AA218" s="47"/>
      <c r="AB218" s="44" t="str">
        <f>IF(COUNTA(Month_1!$B218:$AA218)=0,"",COUNTIF(Month_1!$H218:$AA218,"NO"))</f>
        <v/>
      </c>
    </row>
    <row r="219" spans="2:28">
      <c r="B219" s="49"/>
      <c r="C219" s="50"/>
      <c r="D219" s="50"/>
      <c r="E219" s="51"/>
      <c r="F219" s="50"/>
      <c r="G219" s="50"/>
      <c r="H219" s="50"/>
      <c r="I219" s="50"/>
      <c r="J219" s="50"/>
      <c r="K219" s="50"/>
      <c r="L219" s="50"/>
      <c r="M219" s="50"/>
      <c r="N219" s="50"/>
      <c r="O219" s="50"/>
      <c r="P219" s="50"/>
      <c r="Q219" s="50"/>
      <c r="R219" s="50"/>
      <c r="S219" s="50"/>
      <c r="T219" s="50"/>
      <c r="U219" s="50"/>
      <c r="V219" s="50"/>
      <c r="W219" s="50"/>
      <c r="X219" s="50"/>
      <c r="Y219" s="50"/>
      <c r="Z219" s="50"/>
      <c r="AA219" s="50"/>
      <c r="AB219" s="45" t="str">
        <f>IF(COUNTA(Month_1!$B219:$AA219)=0,"",COUNTIF(Month_1!$H219:$AA219,"NO"))</f>
        <v/>
      </c>
    </row>
    <row r="220" spans="2:28">
      <c r="B220" s="46"/>
      <c r="C220" s="47"/>
      <c r="D220" s="47"/>
      <c r="E220" s="48"/>
      <c r="F220" s="47"/>
      <c r="G220" s="47"/>
      <c r="H220" s="47"/>
      <c r="I220" s="47"/>
      <c r="J220" s="47"/>
      <c r="K220" s="47"/>
      <c r="L220" s="47"/>
      <c r="M220" s="47"/>
      <c r="N220" s="47"/>
      <c r="O220" s="47"/>
      <c r="P220" s="47"/>
      <c r="Q220" s="47"/>
      <c r="R220" s="47"/>
      <c r="S220" s="47"/>
      <c r="T220" s="47"/>
      <c r="U220" s="47"/>
      <c r="V220" s="47"/>
      <c r="W220" s="47"/>
      <c r="X220" s="47"/>
      <c r="Y220" s="47"/>
      <c r="Z220" s="47"/>
      <c r="AA220" s="47"/>
      <c r="AB220" s="44" t="str">
        <f>IF(COUNTA(Month_1!$B220:$AA220)=0,"",COUNTIF(Month_1!$H220:$AA220,"NO"))</f>
        <v/>
      </c>
    </row>
    <row r="221" spans="2:28">
      <c r="B221" s="49"/>
      <c r="C221" s="50"/>
      <c r="D221" s="50"/>
      <c r="E221" s="51"/>
      <c r="F221" s="50"/>
      <c r="G221" s="50"/>
      <c r="H221" s="50"/>
      <c r="I221" s="50"/>
      <c r="J221" s="50"/>
      <c r="K221" s="50"/>
      <c r="L221" s="50"/>
      <c r="M221" s="50"/>
      <c r="N221" s="50"/>
      <c r="O221" s="50"/>
      <c r="P221" s="50"/>
      <c r="Q221" s="50"/>
      <c r="R221" s="50"/>
      <c r="S221" s="50"/>
      <c r="T221" s="50"/>
      <c r="U221" s="50"/>
      <c r="V221" s="50"/>
      <c r="W221" s="50"/>
      <c r="X221" s="50"/>
      <c r="Y221" s="50"/>
      <c r="Z221" s="50"/>
      <c r="AA221" s="50"/>
      <c r="AB221" s="45" t="str">
        <f>IF(COUNTA(Month_1!$B221:$AA221)=0,"",COUNTIF(Month_1!$H221:$AA221,"NO"))</f>
        <v/>
      </c>
    </row>
    <row r="222" spans="2:28">
      <c r="B222" s="46"/>
      <c r="C222" s="47"/>
      <c r="D222" s="47"/>
      <c r="E222" s="48"/>
      <c r="F222" s="47"/>
      <c r="G222" s="47"/>
      <c r="H222" s="47"/>
      <c r="I222" s="47"/>
      <c r="J222" s="47"/>
      <c r="K222" s="47"/>
      <c r="L222" s="47"/>
      <c r="M222" s="47"/>
      <c r="N222" s="47"/>
      <c r="O222" s="47"/>
      <c r="P222" s="47"/>
      <c r="Q222" s="47"/>
      <c r="R222" s="47"/>
      <c r="S222" s="47"/>
      <c r="T222" s="47"/>
      <c r="U222" s="47"/>
      <c r="V222" s="47"/>
      <c r="W222" s="47"/>
      <c r="X222" s="47"/>
      <c r="Y222" s="47"/>
      <c r="Z222" s="47"/>
      <c r="AA222" s="47"/>
      <c r="AB222" s="44" t="str">
        <f>IF(COUNTA(Month_1!$B222:$AA222)=0,"",COUNTIF(Month_1!$H222:$AA222,"NO"))</f>
        <v/>
      </c>
    </row>
    <row r="223" spans="2:28">
      <c r="B223" s="49"/>
      <c r="C223" s="50"/>
      <c r="D223" s="50"/>
      <c r="E223" s="51"/>
      <c r="F223" s="50"/>
      <c r="G223" s="50"/>
      <c r="H223" s="50"/>
      <c r="I223" s="50"/>
      <c r="J223" s="50"/>
      <c r="K223" s="50"/>
      <c r="L223" s="50"/>
      <c r="M223" s="50"/>
      <c r="N223" s="50"/>
      <c r="O223" s="50"/>
      <c r="P223" s="50"/>
      <c r="Q223" s="50"/>
      <c r="R223" s="50"/>
      <c r="S223" s="50"/>
      <c r="T223" s="50"/>
      <c r="U223" s="50"/>
      <c r="V223" s="50"/>
      <c r="W223" s="50"/>
      <c r="X223" s="50"/>
      <c r="Y223" s="50"/>
      <c r="Z223" s="50"/>
      <c r="AA223" s="50"/>
      <c r="AB223" s="45" t="str">
        <f>IF(COUNTA(Month_1!$B223:$AA223)=0,"",COUNTIF(Month_1!$H223:$AA223,"NO"))</f>
        <v/>
      </c>
    </row>
    <row r="224" spans="2:28">
      <c r="B224" s="46"/>
      <c r="C224" s="47"/>
      <c r="D224" s="47"/>
      <c r="E224" s="48"/>
      <c r="F224" s="47"/>
      <c r="G224" s="47"/>
      <c r="H224" s="47"/>
      <c r="I224" s="47"/>
      <c r="J224" s="47"/>
      <c r="K224" s="47"/>
      <c r="L224" s="47"/>
      <c r="M224" s="47"/>
      <c r="N224" s="47"/>
      <c r="O224" s="47"/>
      <c r="P224" s="47"/>
      <c r="Q224" s="47"/>
      <c r="R224" s="47"/>
      <c r="S224" s="47"/>
      <c r="T224" s="47"/>
      <c r="U224" s="47"/>
      <c r="V224" s="47"/>
      <c r="W224" s="47"/>
      <c r="X224" s="47"/>
      <c r="Y224" s="47"/>
      <c r="Z224" s="47"/>
      <c r="AA224" s="47"/>
      <c r="AB224" s="44" t="str">
        <f>IF(COUNTA(Month_1!$B224:$AA224)=0,"",COUNTIF(Month_1!$H224:$AA224,"NO"))</f>
        <v/>
      </c>
    </row>
    <row r="225" spans="2:28">
      <c r="B225" s="49"/>
      <c r="C225" s="50"/>
      <c r="D225" s="50"/>
      <c r="E225" s="51"/>
      <c r="F225" s="50"/>
      <c r="G225" s="50"/>
      <c r="H225" s="50"/>
      <c r="I225" s="50"/>
      <c r="J225" s="50"/>
      <c r="K225" s="50"/>
      <c r="L225" s="50"/>
      <c r="M225" s="50"/>
      <c r="N225" s="50"/>
      <c r="O225" s="50"/>
      <c r="P225" s="50"/>
      <c r="Q225" s="50"/>
      <c r="R225" s="50"/>
      <c r="S225" s="50"/>
      <c r="T225" s="50"/>
      <c r="U225" s="50"/>
      <c r="V225" s="50"/>
      <c r="W225" s="50"/>
      <c r="X225" s="50"/>
      <c r="Y225" s="50"/>
      <c r="Z225" s="50"/>
      <c r="AA225" s="50"/>
      <c r="AB225" s="45" t="str">
        <f>IF(COUNTA(Month_1!$B225:$AA225)=0,"",COUNTIF(Month_1!$H225:$AA225,"NO"))</f>
        <v/>
      </c>
    </row>
    <row r="226" spans="2:28">
      <c r="B226" s="46"/>
      <c r="C226" s="47"/>
      <c r="D226" s="47"/>
      <c r="E226" s="48"/>
      <c r="F226" s="47"/>
      <c r="G226" s="47"/>
      <c r="H226" s="47"/>
      <c r="I226" s="47"/>
      <c r="J226" s="47"/>
      <c r="K226" s="47"/>
      <c r="L226" s="47"/>
      <c r="M226" s="47"/>
      <c r="N226" s="47"/>
      <c r="O226" s="47"/>
      <c r="P226" s="47"/>
      <c r="Q226" s="47"/>
      <c r="R226" s="47"/>
      <c r="S226" s="47"/>
      <c r="T226" s="47"/>
      <c r="U226" s="47"/>
      <c r="V226" s="47"/>
      <c r="W226" s="47"/>
      <c r="X226" s="47"/>
      <c r="Y226" s="47"/>
      <c r="Z226" s="47"/>
      <c r="AA226" s="47"/>
      <c r="AB226" s="44" t="str">
        <f>IF(COUNTA(Month_1!$B226:$AA226)=0,"",COUNTIF(Month_1!$H226:$AA226,"NO"))</f>
        <v/>
      </c>
    </row>
    <row r="227" spans="2:28">
      <c r="B227" s="49"/>
      <c r="C227" s="50"/>
      <c r="D227" s="50"/>
      <c r="E227" s="51"/>
      <c r="F227" s="50"/>
      <c r="G227" s="50"/>
      <c r="H227" s="50"/>
      <c r="I227" s="50"/>
      <c r="J227" s="50"/>
      <c r="K227" s="50"/>
      <c r="L227" s="50"/>
      <c r="M227" s="50"/>
      <c r="N227" s="50"/>
      <c r="O227" s="50"/>
      <c r="P227" s="50"/>
      <c r="Q227" s="50"/>
      <c r="R227" s="50"/>
      <c r="S227" s="50"/>
      <c r="T227" s="50"/>
      <c r="U227" s="50"/>
      <c r="V227" s="50"/>
      <c r="W227" s="50"/>
      <c r="X227" s="50"/>
      <c r="Y227" s="50"/>
      <c r="Z227" s="50"/>
      <c r="AA227" s="50"/>
      <c r="AB227" s="45" t="str">
        <f>IF(COUNTA(Month_1!$B227:$AA227)=0,"",COUNTIF(Month_1!$H227:$AA227,"NO"))</f>
        <v/>
      </c>
    </row>
    <row r="228" spans="2:28">
      <c r="B228" s="46"/>
      <c r="C228" s="47"/>
      <c r="D228" s="47"/>
      <c r="E228" s="48"/>
      <c r="F228" s="47"/>
      <c r="G228" s="47"/>
      <c r="H228" s="47"/>
      <c r="I228" s="47"/>
      <c r="J228" s="47"/>
      <c r="K228" s="47"/>
      <c r="L228" s="47"/>
      <c r="M228" s="47"/>
      <c r="N228" s="47"/>
      <c r="O228" s="47"/>
      <c r="P228" s="47"/>
      <c r="Q228" s="47"/>
      <c r="R228" s="47"/>
      <c r="S228" s="47"/>
      <c r="T228" s="47"/>
      <c r="U228" s="47"/>
      <c r="V228" s="47"/>
      <c r="W228" s="47"/>
      <c r="X228" s="47"/>
      <c r="Y228" s="47"/>
      <c r="Z228" s="47"/>
      <c r="AA228" s="47"/>
      <c r="AB228" s="44" t="str">
        <f>IF(COUNTA(Month_1!$B228:$AA228)=0,"",COUNTIF(Month_1!$H228:$AA228,"NO"))</f>
        <v/>
      </c>
    </row>
    <row r="229" spans="2:28">
      <c r="B229" s="49"/>
      <c r="C229" s="50"/>
      <c r="D229" s="50"/>
      <c r="E229" s="51"/>
      <c r="F229" s="50"/>
      <c r="G229" s="50"/>
      <c r="H229" s="50"/>
      <c r="I229" s="50"/>
      <c r="J229" s="50"/>
      <c r="K229" s="50"/>
      <c r="L229" s="50"/>
      <c r="M229" s="50"/>
      <c r="N229" s="50"/>
      <c r="O229" s="50"/>
      <c r="P229" s="50"/>
      <c r="Q229" s="50"/>
      <c r="R229" s="50"/>
      <c r="S229" s="50"/>
      <c r="T229" s="50"/>
      <c r="U229" s="50"/>
      <c r="V229" s="50"/>
      <c r="W229" s="50"/>
      <c r="X229" s="50"/>
      <c r="Y229" s="50"/>
      <c r="Z229" s="50"/>
      <c r="AA229" s="50"/>
      <c r="AB229" s="45" t="str">
        <f>IF(COUNTA(Month_1!$B229:$AA229)=0,"",COUNTIF(Month_1!$H229:$AA229,"NO"))</f>
        <v/>
      </c>
    </row>
    <row r="230" spans="2:28">
      <c r="B230" s="46"/>
      <c r="C230" s="47"/>
      <c r="D230" s="47"/>
      <c r="E230" s="48"/>
      <c r="F230" s="47"/>
      <c r="G230" s="47"/>
      <c r="H230" s="47"/>
      <c r="I230" s="47"/>
      <c r="J230" s="47"/>
      <c r="K230" s="47"/>
      <c r="L230" s="47"/>
      <c r="M230" s="47"/>
      <c r="N230" s="47"/>
      <c r="O230" s="47"/>
      <c r="P230" s="47"/>
      <c r="Q230" s="47"/>
      <c r="R230" s="47"/>
      <c r="S230" s="47"/>
      <c r="T230" s="47"/>
      <c r="U230" s="47"/>
      <c r="V230" s="47"/>
      <c r="W230" s="47"/>
      <c r="X230" s="47"/>
      <c r="Y230" s="47"/>
      <c r="Z230" s="47"/>
      <c r="AA230" s="47"/>
      <c r="AB230" s="44" t="str">
        <f>IF(COUNTA(Month_1!$B230:$AA230)=0,"",COUNTIF(Month_1!$H230:$AA230,"NO"))</f>
        <v/>
      </c>
    </row>
    <row r="231" spans="2:28">
      <c r="B231" s="49"/>
      <c r="C231" s="50"/>
      <c r="D231" s="50"/>
      <c r="E231" s="51"/>
      <c r="F231" s="50"/>
      <c r="G231" s="50"/>
      <c r="H231" s="50"/>
      <c r="I231" s="50"/>
      <c r="J231" s="50"/>
      <c r="K231" s="50"/>
      <c r="L231" s="50"/>
      <c r="M231" s="50"/>
      <c r="N231" s="50"/>
      <c r="O231" s="50"/>
      <c r="P231" s="50"/>
      <c r="Q231" s="50"/>
      <c r="R231" s="50"/>
      <c r="S231" s="50"/>
      <c r="T231" s="50"/>
      <c r="U231" s="50"/>
      <c r="V231" s="50"/>
      <c r="W231" s="50"/>
      <c r="X231" s="50"/>
      <c r="Y231" s="50"/>
      <c r="Z231" s="50"/>
      <c r="AA231" s="50"/>
      <c r="AB231" s="45" t="str">
        <f>IF(COUNTA(Month_1!$B231:$AA231)=0,"",COUNTIF(Month_1!$H231:$AA231,"NO"))</f>
        <v/>
      </c>
    </row>
    <row r="232" spans="2:28">
      <c r="B232" s="46"/>
      <c r="C232" s="47"/>
      <c r="D232" s="47"/>
      <c r="E232" s="48"/>
      <c r="F232" s="47"/>
      <c r="G232" s="47"/>
      <c r="H232" s="47"/>
      <c r="I232" s="47"/>
      <c r="J232" s="47"/>
      <c r="K232" s="47"/>
      <c r="L232" s="47"/>
      <c r="M232" s="47"/>
      <c r="N232" s="47"/>
      <c r="O232" s="47"/>
      <c r="P232" s="47"/>
      <c r="Q232" s="47"/>
      <c r="R232" s="47"/>
      <c r="S232" s="47"/>
      <c r="T232" s="47"/>
      <c r="U232" s="47"/>
      <c r="V232" s="47"/>
      <c r="W232" s="47"/>
      <c r="X232" s="47"/>
      <c r="Y232" s="47"/>
      <c r="Z232" s="47"/>
      <c r="AA232" s="47"/>
      <c r="AB232" s="44" t="str">
        <f>IF(COUNTA(Month_1!$B232:$AA232)=0,"",COUNTIF(Month_1!$H232:$AA232,"NO"))</f>
        <v/>
      </c>
    </row>
    <row r="233" spans="2:28">
      <c r="B233" s="49"/>
      <c r="C233" s="50"/>
      <c r="D233" s="50"/>
      <c r="E233" s="51"/>
      <c r="F233" s="50"/>
      <c r="G233" s="50"/>
      <c r="H233" s="50"/>
      <c r="I233" s="50"/>
      <c r="J233" s="50"/>
      <c r="K233" s="50"/>
      <c r="L233" s="50"/>
      <c r="M233" s="50"/>
      <c r="N233" s="50"/>
      <c r="O233" s="50"/>
      <c r="P233" s="50"/>
      <c r="Q233" s="50"/>
      <c r="R233" s="50"/>
      <c r="S233" s="50"/>
      <c r="T233" s="50"/>
      <c r="U233" s="50"/>
      <c r="V233" s="50"/>
      <c r="W233" s="50"/>
      <c r="X233" s="50"/>
      <c r="Y233" s="50"/>
      <c r="Z233" s="50"/>
      <c r="AA233" s="50"/>
      <c r="AB233" s="45" t="str">
        <f>IF(COUNTA(Month_1!$B233:$AA233)=0,"",COUNTIF(Month_1!$H233:$AA233,"NO"))</f>
        <v/>
      </c>
    </row>
    <row r="234" spans="2:28">
      <c r="B234" s="46"/>
      <c r="C234" s="47"/>
      <c r="D234" s="47"/>
      <c r="E234" s="48"/>
      <c r="F234" s="47"/>
      <c r="G234" s="47"/>
      <c r="H234" s="47"/>
      <c r="I234" s="47"/>
      <c r="J234" s="47"/>
      <c r="K234" s="47"/>
      <c r="L234" s="47"/>
      <c r="M234" s="47"/>
      <c r="N234" s="47"/>
      <c r="O234" s="47"/>
      <c r="P234" s="47"/>
      <c r="Q234" s="47"/>
      <c r="R234" s="47"/>
      <c r="S234" s="47"/>
      <c r="T234" s="47"/>
      <c r="U234" s="47"/>
      <c r="V234" s="47"/>
      <c r="W234" s="47"/>
      <c r="X234" s="47"/>
      <c r="Y234" s="47"/>
      <c r="Z234" s="47"/>
      <c r="AA234" s="47"/>
      <c r="AB234" s="44" t="str">
        <f>IF(COUNTA(Month_1!$B234:$AA234)=0,"",COUNTIF(Month_1!$H234:$AA234,"NO"))</f>
        <v/>
      </c>
    </row>
    <row r="235" spans="2:28">
      <c r="B235" s="49"/>
      <c r="C235" s="50"/>
      <c r="D235" s="50"/>
      <c r="E235" s="51"/>
      <c r="F235" s="50"/>
      <c r="G235" s="50"/>
      <c r="H235" s="50"/>
      <c r="I235" s="50"/>
      <c r="J235" s="50"/>
      <c r="K235" s="50"/>
      <c r="L235" s="50"/>
      <c r="M235" s="50"/>
      <c r="N235" s="50"/>
      <c r="O235" s="50"/>
      <c r="P235" s="50"/>
      <c r="Q235" s="50"/>
      <c r="R235" s="50"/>
      <c r="S235" s="50"/>
      <c r="T235" s="50"/>
      <c r="U235" s="50"/>
      <c r="V235" s="50"/>
      <c r="W235" s="50"/>
      <c r="X235" s="50"/>
      <c r="Y235" s="50"/>
      <c r="Z235" s="50"/>
      <c r="AA235" s="50"/>
      <c r="AB235" s="45" t="str">
        <f>IF(COUNTA(Month_1!$B235:$AA235)=0,"",COUNTIF(Month_1!$H235:$AA235,"NO"))</f>
        <v/>
      </c>
    </row>
    <row r="236" spans="2:28">
      <c r="B236" s="46"/>
      <c r="C236" s="47"/>
      <c r="D236" s="47"/>
      <c r="E236" s="48"/>
      <c r="F236" s="47"/>
      <c r="G236" s="47"/>
      <c r="H236" s="47"/>
      <c r="I236" s="47"/>
      <c r="J236" s="47"/>
      <c r="K236" s="47"/>
      <c r="L236" s="47"/>
      <c r="M236" s="47"/>
      <c r="N236" s="47"/>
      <c r="O236" s="47"/>
      <c r="P236" s="47"/>
      <c r="Q236" s="47"/>
      <c r="R236" s="47"/>
      <c r="S236" s="47"/>
      <c r="T236" s="47"/>
      <c r="U236" s="47"/>
      <c r="V236" s="47"/>
      <c r="W236" s="47"/>
      <c r="X236" s="47"/>
      <c r="Y236" s="47"/>
      <c r="Z236" s="47"/>
      <c r="AA236" s="47"/>
      <c r="AB236" s="44" t="str">
        <f>IF(COUNTA(Month_1!$B236:$AA236)=0,"",COUNTIF(Month_1!$H236:$AA236,"NO"))</f>
        <v/>
      </c>
    </row>
    <row r="237" spans="2:28">
      <c r="B237" s="49"/>
      <c r="C237" s="50"/>
      <c r="D237" s="50"/>
      <c r="E237" s="51"/>
      <c r="F237" s="50"/>
      <c r="G237" s="50"/>
      <c r="H237" s="50"/>
      <c r="I237" s="50"/>
      <c r="J237" s="50"/>
      <c r="K237" s="50"/>
      <c r="L237" s="50"/>
      <c r="M237" s="50"/>
      <c r="N237" s="50"/>
      <c r="O237" s="50"/>
      <c r="P237" s="50"/>
      <c r="Q237" s="50"/>
      <c r="R237" s="50"/>
      <c r="S237" s="50"/>
      <c r="T237" s="50"/>
      <c r="U237" s="50"/>
      <c r="V237" s="50"/>
      <c r="W237" s="50"/>
      <c r="X237" s="50"/>
      <c r="Y237" s="50"/>
      <c r="Z237" s="50"/>
      <c r="AA237" s="50"/>
      <c r="AB237" s="45" t="str">
        <f>IF(COUNTA(Month_1!$B237:$AA237)=0,"",COUNTIF(Month_1!$H237:$AA237,"NO"))</f>
        <v/>
      </c>
    </row>
    <row r="238" spans="2:28">
      <c r="B238" s="46"/>
      <c r="C238" s="47"/>
      <c r="D238" s="47"/>
      <c r="E238" s="48"/>
      <c r="F238" s="47"/>
      <c r="G238" s="47"/>
      <c r="H238" s="47"/>
      <c r="I238" s="47"/>
      <c r="J238" s="47"/>
      <c r="K238" s="47"/>
      <c r="L238" s="47"/>
      <c r="M238" s="47"/>
      <c r="N238" s="47"/>
      <c r="O238" s="47"/>
      <c r="P238" s="47"/>
      <c r="Q238" s="47"/>
      <c r="R238" s="47"/>
      <c r="S238" s="47"/>
      <c r="T238" s="47"/>
      <c r="U238" s="47"/>
      <c r="V238" s="47"/>
      <c r="W238" s="47"/>
      <c r="X238" s="47"/>
      <c r="Y238" s="47"/>
      <c r="Z238" s="47"/>
      <c r="AA238" s="47"/>
      <c r="AB238" s="44" t="str">
        <f>IF(COUNTA(Month_1!$B238:$AA238)=0,"",COUNTIF(Month_1!$H238:$AA238,"NO"))</f>
        <v/>
      </c>
    </row>
    <row r="239" spans="2:28">
      <c r="B239" s="49"/>
      <c r="C239" s="50"/>
      <c r="D239" s="50"/>
      <c r="E239" s="51"/>
      <c r="F239" s="50"/>
      <c r="G239" s="50"/>
      <c r="H239" s="50"/>
      <c r="I239" s="50"/>
      <c r="J239" s="50"/>
      <c r="K239" s="50"/>
      <c r="L239" s="50"/>
      <c r="M239" s="50"/>
      <c r="N239" s="50"/>
      <c r="O239" s="50"/>
      <c r="P239" s="50"/>
      <c r="Q239" s="50"/>
      <c r="R239" s="50"/>
      <c r="S239" s="50"/>
      <c r="T239" s="50"/>
      <c r="U239" s="50"/>
      <c r="V239" s="50"/>
      <c r="W239" s="50"/>
      <c r="X239" s="50"/>
      <c r="Y239" s="50"/>
      <c r="Z239" s="50"/>
      <c r="AA239" s="50"/>
      <c r="AB239" s="45" t="str">
        <f>IF(COUNTA(Month_1!$B239:$AA239)=0,"",COUNTIF(Month_1!$H239:$AA239,"NO"))</f>
        <v/>
      </c>
    </row>
    <row r="240" spans="2:28">
      <c r="B240" s="46"/>
      <c r="C240" s="47"/>
      <c r="D240" s="47"/>
      <c r="E240" s="48"/>
      <c r="F240" s="47"/>
      <c r="G240" s="47"/>
      <c r="H240" s="47"/>
      <c r="I240" s="47"/>
      <c r="J240" s="47"/>
      <c r="K240" s="47"/>
      <c r="L240" s="47"/>
      <c r="M240" s="47"/>
      <c r="N240" s="47"/>
      <c r="O240" s="47"/>
      <c r="P240" s="47"/>
      <c r="Q240" s="47"/>
      <c r="R240" s="47"/>
      <c r="S240" s="47"/>
      <c r="T240" s="47"/>
      <c r="U240" s="47"/>
      <c r="V240" s="47"/>
      <c r="W240" s="47"/>
      <c r="X240" s="47"/>
      <c r="Y240" s="47"/>
      <c r="Z240" s="47"/>
      <c r="AA240" s="47"/>
      <c r="AB240" s="44" t="str">
        <f>IF(COUNTA(Month_1!$B240:$AA240)=0,"",COUNTIF(Month_1!$H240:$AA240,"NO"))</f>
        <v/>
      </c>
    </row>
    <row r="241" spans="2:28">
      <c r="B241" s="49"/>
      <c r="C241" s="50"/>
      <c r="D241" s="50"/>
      <c r="E241" s="51"/>
      <c r="F241" s="50"/>
      <c r="G241" s="50"/>
      <c r="H241" s="50"/>
      <c r="I241" s="50"/>
      <c r="J241" s="50"/>
      <c r="K241" s="50"/>
      <c r="L241" s="50"/>
      <c r="M241" s="50"/>
      <c r="N241" s="50"/>
      <c r="O241" s="50"/>
      <c r="P241" s="50"/>
      <c r="Q241" s="50"/>
      <c r="R241" s="50"/>
      <c r="S241" s="50"/>
      <c r="T241" s="50"/>
      <c r="U241" s="50"/>
      <c r="V241" s="50"/>
      <c r="W241" s="50"/>
      <c r="X241" s="50"/>
      <c r="Y241" s="50"/>
      <c r="Z241" s="50"/>
      <c r="AA241" s="50"/>
      <c r="AB241" s="45" t="str">
        <f>IF(COUNTA(Month_1!$B241:$AA241)=0,"",COUNTIF(Month_1!$H241:$AA241,"NO"))</f>
        <v/>
      </c>
    </row>
    <row r="242" spans="2:28">
      <c r="B242" s="46"/>
      <c r="C242" s="47"/>
      <c r="D242" s="47"/>
      <c r="E242" s="48"/>
      <c r="F242" s="47"/>
      <c r="G242" s="47"/>
      <c r="H242" s="47"/>
      <c r="I242" s="47"/>
      <c r="J242" s="47"/>
      <c r="K242" s="47"/>
      <c r="L242" s="47"/>
      <c r="M242" s="47"/>
      <c r="N242" s="47"/>
      <c r="O242" s="47"/>
      <c r="P242" s="47"/>
      <c r="Q242" s="47"/>
      <c r="R242" s="47"/>
      <c r="S242" s="47"/>
      <c r="T242" s="47"/>
      <c r="U242" s="47"/>
      <c r="V242" s="47"/>
      <c r="W242" s="47"/>
      <c r="X242" s="47"/>
      <c r="Y242" s="47"/>
      <c r="Z242" s="47"/>
      <c r="AA242" s="47"/>
      <c r="AB242" s="44" t="str">
        <f>IF(COUNTA(Month_1!$B242:$AA242)=0,"",COUNTIF(Month_1!$H242:$AA242,"NO"))</f>
        <v/>
      </c>
    </row>
    <row r="243" spans="2:28">
      <c r="B243" s="49"/>
      <c r="C243" s="50"/>
      <c r="D243" s="50"/>
      <c r="E243" s="51"/>
      <c r="F243" s="50"/>
      <c r="G243" s="50"/>
      <c r="H243" s="50"/>
      <c r="I243" s="50"/>
      <c r="J243" s="50"/>
      <c r="K243" s="50"/>
      <c r="L243" s="50"/>
      <c r="M243" s="50"/>
      <c r="N243" s="50"/>
      <c r="O243" s="50"/>
      <c r="P243" s="50"/>
      <c r="Q243" s="50"/>
      <c r="R243" s="50"/>
      <c r="S243" s="50"/>
      <c r="T243" s="50"/>
      <c r="U243" s="50"/>
      <c r="V243" s="50"/>
      <c r="W243" s="50"/>
      <c r="X243" s="50"/>
      <c r="Y243" s="50"/>
      <c r="Z243" s="50"/>
      <c r="AA243" s="50"/>
      <c r="AB243" s="45" t="str">
        <f>IF(COUNTA(Month_1!$B243:$AA243)=0,"",COUNTIF(Month_1!$H243:$AA243,"NO"))</f>
        <v/>
      </c>
    </row>
    <row r="244" spans="2:28">
      <c r="B244" s="46"/>
      <c r="C244" s="47"/>
      <c r="D244" s="47"/>
      <c r="E244" s="48"/>
      <c r="F244" s="47"/>
      <c r="G244" s="47"/>
      <c r="H244" s="47"/>
      <c r="I244" s="47"/>
      <c r="J244" s="47"/>
      <c r="K244" s="47"/>
      <c r="L244" s="47"/>
      <c r="M244" s="47"/>
      <c r="N244" s="47"/>
      <c r="O244" s="47"/>
      <c r="P244" s="47"/>
      <c r="Q244" s="47"/>
      <c r="R244" s="47"/>
      <c r="S244" s="47"/>
      <c r="T244" s="47"/>
      <c r="U244" s="47"/>
      <c r="V244" s="47"/>
      <c r="W244" s="47"/>
      <c r="X244" s="47"/>
      <c r="Y244" s="47"/>
      <c r="Z244" s="47"/>
      <c r="AA244" s="47"/>
      <c r="AB244" s="44" t="str">
        <f>IF(COUNTA(Month_1!$B244:$AA244)=0,"",COUNTIF(Month_1!$H244:$AA244,"NO"))</f>
        <v/>
      </c>
    </row>
    <row r="245" spans="2:28">
      <c r="B245" s="49"/>
      <c r="C245" s="50"/>
      <c r="D245" s="50"/>
      <c r="E245" s="51"/>
      <c r="F245" s="50"/>
      <c r="G245" s="50"/>
      <c r="H245" s="50"/>
      <c r="I245" s="50"/>
      <c r="J245" s="50"/>
      <c r="K245" s="50"/>
      <c r="L245" s="50"/>
      <c r="M245" s="50"/>
      <c r="N245" s="50"/>
      <c r="O245" s="50"/>
      <c r="P245" s="50"/>
      <c r="Q245" s="50"/>
      <c r="R245" s="50"/>
      <c r="S245" s="50"/>
      <c r="T245" s="50"/>
      <c r="U245" s="50"/>
      <c r="V245" s="50"/>
      <c r="W245" s="50"/>
      <c r="X245" s="50"/>
      <c r="Y245" s="50"/>
      <c r="Z245" s="50"/>
      <c r="AA245" s="50"/>
      <c r="AB245" s="45" t="str">
        <f>IF(COUNTA(Month_1!$B245:$AA245)=0,"",COUNTIF(Month_1!$H245:$AA245,"NO"))</f>
        <v/>
      </c>
    </row>
    <row r="246" spans="2:28">
      <c r="B246" s="46"/>
      <c r="C246" s="47"/>
      <c r="D246" s="47"/>
      <c r="E246" s="48"/>
      <c r="F246" s="47"/>
      <c r="G246" s="47"/>
      <c r="H246" s="47"/>
      <c r="I246" s="47"/>
      <c r="J246" s="47"/>
      <c r="K246" s="47"/>
      <c r="L246" s="47"/>
      <c r="M246" s="47"/>
      <c r="N246" s="47"/>
      <c r="O246" s="47"/>
      <c r="P246" s="47"/>
      <c r="Q246" s="47"/>
      <c r="R246" s="47"/>
      <c r="S246" s="47"/>
      <c r="T246" s="47"/>
      <c r="U246" s="47"/>
      <c r="V246" s="47"/>
      <c r="W246" s="47"/>
      <c r="X246" s="47"/>
      <c r="Y246" s="47"/>
      <c r="Z246" s="47"/>
      <c r="AA246" s="47"/>
      <c r="AB246" s="44" t="str">
        <f>IF(COUNTA(Month_1!$B246:$AA246)=0,"",COUNTIF(Month_1!$H246:$AA246,"NO"))</f>
        <v/>
      </c>
    </row>
    <row r="247" spans="2:28">
      <c r="B247" s="49"/>
      <c r="C247" s="50"/>
      <c r="D247" s="50"/>
      <c r="E247" s="51"/>
      <c r="F247" s="50"/>
      <c r="G247" s="50"/>
      <c r="H247" s="50"/>
      <c r="I247" s="50"/>
      <c r="J247" s="50"/>
      <c r="K247" s="50"/>
      <c r="L247" s="50"/>
      <c r="M247" s="50"/>
      <c r="N247" s="50"/>
      <c r="O247" s="50"/>
      <c r="P247" s="50"/>
      <c r="Q247" s="50"/>
      <c r="R247" s="50"/>
      <c r="S247" s="50"/>
      <c r="T247" s="50"/>
      <c r="U247" s="50"/>
      <c r="V247" s="50"/>
      <c r="W247" s="50"/>
      <c r="X247" s="50"/>
      <c r="Y247" s="50"/>
      <c r="Z247" s="50"/>
      <c r="AA247" s="50"/>
      <c r="AB247" s="45" t="str">
        <f>IF(COUNTA(Month_1!$B247:$AA247)=0,"",COUNTIF(Month_1!$H247:$AA247,"NO"))</f>
        <v/>
      </c>
    </row>
    <row r="248" spans="2:28">
      <c r="B248" s="46"/>
      <c r="C248" s="47"/>
      <c r="D248" s="47"/>
      <c r="E248" s="48"/>
      <c r="F248" s="47"/>
      <c r="G248" s="47"/>
      <c r="H248" s="47"/>
      <c r="I248" s="47"/>
      <c r="J248" s="47"/>
      <c r="K248" s="47"/>
      <c r="L248" s="47"/>
      <c r="M248" s="47"/>
      <c r="N248" s="47"/>
      <c r="O248" s="47"/>
      <c r="P248" s="47"/>
      <c r="Q248" s="47"/>
      <c r="R248" s="47"/>
      <c r="S248" s="47"/>
      <c r="T248" s="47"/>
      <c r="U248" s="47"/>
      <c r="V248" s="47"/>
      <c r="W248" s="47"/>
      <c r="X248" s="47"/>
      <c r="Y248" s="47"/>
      <c r="Z248" s="47"/>
      <c r="AA248" s="47"/>
      <c r="AB248" s="44" t="str">
        <f>IF(COUNTA(Month_1!$B248:$AA248)=0,"",COUNTIF(Month_1!$H248:$AA248,"NO"))</f>
        <v/>
      </c>
    </row>
    <row r="249" spans="2:28">
      <c r="B249" s="49"/>
      <c r="C249" s="50"/>
      <c r="D249" s="50"/>
      <c r="E249" s="51"/>
      <c r="F249" s="50"/>
      <c r="G249" s="50"/>
      <c r="H249" s="50"/>
      <c r="I249" s="50"/>
      <c r="J249" s="50"/>
      <c r="K249" s="50"/>
      <c r="L249" s="50"/>
      <c r="M249" s="50"/>
      <c r="N249" s="50"/>
      <c r="O249" s="50"/>
      <c r="P249" s="50"/>
      <c r="Q249" s="50"/>
      <c r="R249" s="50"/>
      <c r="S249" s="50"/>
      <c r="T249" s="50"/>
      <c r="U249" s="50"/>
      <c r="V249" s="50"/>
      <c r="W249" s="50"/>
      <c r="X249" s="50"/>
      <c r="Y249" s="50"/>
      <c r="Z249" s="50"/>
      <c r="AA249" s="50"/>
      <c r="AB249" s="45" t="str">
        <f>IF(COUNTA(Month_1!$B249:$AA249)=0,"",COUNTIF(Month_1!$H249:$AA249,"NO"))</f>
        <v/>
      </c>
    </row>
    <row r="250" spans="2:28">
      <c r="B250" s="53"/>
      <c r="C250" s="54"/>
      <c r="D250" s="54"/>
      <c r="E250" s="55"/>
      <c r="F250" s="54"/>
      <c r="G250" s="54"/>
      <c r="H250" s="54"/>
      <c r="I250" s="54"/>
      <c r="J250" s="54"/>
      <c r="K250" s="54"/>
      <c r="L250" s="54"/>
      <c r="M250" s="54"/>
      <c r="N250" s="54"/>
      <c r="O250" s="54"/>
      <c r="P250" s="54"/>
      <c r="Q250" s="54"/>
      <c r="R250" s="54"/>
      <c r="S250" s="54"/>
      <c r="T250" s="54"/>
      <c r="U250" s="54"/>
      <c r="V250" s="54"/>
      <c r="W250" s="54"/>
      <c r="X250" s="54"/>
      <c r="Y250" s="54"/>
      <c r="Z250" s="54"/>
      <c r="AA250" s="54"/>
      <c r="AB250" s="40" t="str">
        <f>IF(COUNTA(Month_1!$B250:$AA250)=0,"",COUNTIF(Month_1!$H250:$AA250,"NO"))</f>
        <v/>
      </c>
    </row>
  </sheetData>
  <sheetProtection sheet="1" objects="1" scenarios="1"/>
  <mergeCells count="2">
    <mergeCell ref="B2:G2"/>
    <mergeCell ref="A1:G1"/>
  </mergeCells>
  <phoneticPr fontId="14" type="noConversion"/>
  <dataValidations count="3">
    <dataValidation type="list" allowBlank="1" showInputMessage="1" showErrorMessage="1" sqref="G4:G250" xr:uid="{6157864F-2B16-43D6-BE00-1243CEF11516}">
      <formula1>"Orientation,Annual,Other"</formula1>
    </dataValidation>
    <dataValidation type="list" allowBlank="1" showInputMessage="1" showErrorMessage="1" sqref="H4:AA250" xr:uid="{6137C6D9-1A8D-4BBF-B3DF-2A2EC4763EC6}">
      <formula1>"YES,NO"</formula1>
    </dataValidation>
    <dataValidation type="list" allowBlank="1" showInputMessage="1" showErrorMessage="1" sqref="F4:F250" xr:uid="{495AF36B-087B-4347-B19A-6E1B19245219}">
      <formula1>"7a - 11a,11a - 3p,3p - 7p,7p - 11p,11p - 3a,3a - 7a"</formula1>
    </dataValidation>
  </dataValidations>
  <pageMargins left="0.7" right="0.7" top="0.5" bottom="0.5" header="0.3" footer="0.3"/>
  <pageSetup scale="46" fitToWidth="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11B6B9F23254468F6D1ED128359F2E" ma:contentTypeVersion="19" ma:contentTypeDescription="Create a new document." ma:contentTypeScope="" ma:versionID="0c8808ed2273d4d211416612b83ba884">
  <xsd:schema xmlns:xsd="http://www.w3.org/2001/XMLSchema" xmlns:xs="http://www.w3.org/2001/XMLSchema" xmlns:p="http://schemas.microsoft.com/office/2006/metadata/properties" xmlns:ns2="f5e617e0-9ae6-48ae-8c0a-f049dce7ee5d" xmlns:ns3="b6698f20-16d8-4387-8fa1-6bd4bb26deb7" targetNamespace="http://schemas.microsoft.com/office/2006/metadata/properties" ma:root="true" ma:fieldsID="12a45af8cd69a195e07be0fa7a2bd7a6" ns2:_="" ns3:_="">
    <xsd:import namespace="f5e617e0-9ae6-48ae-8c0a-f049dce7ee5d"/>
    <xsd:import namespace="b6698f20-16d8-4387-8fa1-6bd4bb26deb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e617e0-9ae6-48ae-8c0a-f049dce7ee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3a94b52-c727-4669-9169-33f01e01f53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698f20-16d8-4387-8fa1-6bd4bb26deb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d60fa02-844e-4010-beb4-7603f52e3dcf}" ma:internalName="TaxCatchAll" ma:showField="CatchAllData" ma:web="b6698f20-16d8-4387-8fa1-6bd4bb26de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6698f20-16d8-4387-8fa1-6bd4bb26deb7" xsi:nil="true"/>
    <lcf76f155ced4ddcb4097134ff3c332f xmlns="f5e617e0-9ae6-48ae-8c0a-f049dce7ee5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A56B09F-FB59-4B3E-8134-6CFD15C76B83}">
  <ds:schemaRefs>
    <ds:schemaRef ds:uri="http://schemas.microsoft.com/sharepoint/v3/contenttype/forms"/>
  </ds:schemaRefs>
</ds:datastoreItem>
</file>

<file path=customXml/itemProps2.xml><?xml version="1.0" encoding="utf-8"?>
<ds:datastoreItem xmlns:ds="http://schemas.openxmlformats.org/officeDocument/2006/customXml" ds:itemID="{F2DDC2CA-374D-494D-AB5A-DE5C95637C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e617e0-9ae6-48ae-8c0a-f049dce7ee5d"/>
    <ds:schemaRef ds:uri="b6698f20-16d8-4387-8fa1-6bd4bb26de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01EABE-2ABA-4024-9AB1-E2C6DC97E667}">
  <ds:schemaRefs>
    <ds:schemaRef ds:uri="http://purl.org/dc/terms/"/>
    <ds:schemaRef ds:uri="f5e617e0-9ae6-48ae-8c0a-f049dce7ee5d"/>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www.w3.org/XML/1998/namespace"/>
    <ds:schemaRef ds:uri="http://purl.org/dc/dcmitype/"/>
    <ds:schemaRef ds:uri="http://schemas.openxmlformats.org/package/2006/metadata/core-properties"/>
    <ds:schemaRef ds:uri="b6698f20-16d8-4387-8fa1-6bd4bb26deb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18</vt:i4>
      </vt:variant>
    </vt:vector>
  </HeadingPairs>
  <TitlesOfParts>
    <vt:vector size="38" baseType="lpstr">
      <vt:lpstr>Ref</vt:lpstr>
      <vt:lpstr>HIDDEN</vt:lpstr>
      <vt:lpstr>INSTRUCTIONS</vt:lpstr>
      <vt:lpstr>SUMMARY Rates</vt:lpstr>
      <vt:lpstr>BY JOB Rates</vt:lpstr>
      <vt:lpstr>BY LOC Rates</vt:lpstr>
      <vt:lpstr>BY STAFF Rates</vt:lpstr>
      <vt:lpstr>BY TIME Rates</vt:lpstr>
      <vt:lpstr>Month_1</vt:lpstr>
      <vt:lpstr>Month_2</vt:lpstr>
      <vt:lpstr>Month_3</vt:lpstr>
      <vt:lpstr>Month_4</vt:lpstr>
      <vt:lpstr>Month_5</vt:lpstr>
      <vt:lpstr>Month_6</vt:lpstr>
      <vt:lpstr>Month_7</vt:lpstr>
      <vt:lpstr>Month_8</vt:lpstr>
      <vt:lpstr>Month_9</vt:lpstr>
      <vt:lpstr>Month_10</vt:lpstr>
      <vt:lpstr>Month_11</vt:lpstr>
      <vt:lpstr>Month_12</vt:lpstr>
      <vt:lpstr>KS_NH</vt:lpstr>
      <vt:lpstr>MO_NH</vt:lpstr>
      <vt:lpstr>month_list</vt:lpstr>
      <vt:lpstr>'BY JOB Rates'!Print_Area</vt:lpstr>
      <vt:lpstr>'BY LOC Rates'!Print_Area</vt:lpstr>
      <vt:lpstr>'BY STAFF Rates'!Print_Area</vt:lpstr>
      <vt:lpstr>'BY TIME Rates'!Print_Area</vt:lpstr>
      <vt:lpstr>'BY JOB Rates'!Print_Titles</vt:lpstr>
      <vt:lpstr>'BY LOC Rates'!Print_Titles</vt:lpstr>
      <vt:lpstr>'BY STAFF Rates'!Print_Titles</vt:lpstr>
      <vt:lpstr>'BY TIME Rates'!Print_Titles</vt:lpstr>
      <vt:lpstr>INSTRUCTIONS!Print_Titles</vt:lpstr>
      <vt:lpstr>Month_1!Print_Titles</vt:lpstr>
      <vt:lpstr>'SUMMARY Rates'!Print_Titles</vt:lpstr>
      <vt:lpstr>process_list</vt:lpstr>
      <vt:lpstr>SC_NH</vt:lpstr>
      <vt:lpstr>timeframe</vt:lpstr>
      <vt:lpstr>VA_NH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Process Measure Tracking Tool</dc:title>
  <dc:subject/>
  <dc:creator>Health Quality Innovators</dc:creator>
  <cp:keywords/>
  <dc:description/>
  <cp:lastModifiedBy>Sarah MacCready</cp:lastModifiedBy>
  <cp:revision/>
  <dcterms:created xsi:type="dcterms:W3CDTF">2020-06-03T19:10:16Z</dcterms:created>
  <dcterms:modified xsi:type="dcterms:W3CDTF">2026-07-29T15:11:39Z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0x0101005D11B6B9F23254468F6D1ED128359F2E</vt:lpwstr>
  </property>
  <property fmtid="{D5CDD505-2E9C-101B-9397-08002B2CF9AE}" pid="3" name="MediaServiceImageTags">
    <vt:lpwstr/>
  </property>
</Properties>
</file>